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2dual\2022\4.공급유통\01 학교급식\"/>
    </mc:Choice>
  </mc:AlternateContent>
  <xr:revisionPtr revIDLastSave="0" documentId="13_ncr:1_{3EDAA47A-8AEE-4925-B3DF-124114EB1A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구매요청" sheetId="3" r:id="rId1"/>
    <sheet name="품목별" sheetId="11" r:id="rId2"/>
    <sheet name="학교별" sheetId="8" r:id="rId3"/>
    <sheet name="학교불만" sheetId="18" r:id="rId4"/>
    <sheet name="상품자료" sheetId="6" r:id="rId5"/>
    <sheet name="캠핑꾸러미" sheetId="10" r:id="rId6"/>
    <sheet name="보고서" sheetId="17" r:id="rId7"/>
    <sheet name="Sheet1" sheetId="19" r:id="rId8"/>
    <sheet name="Sheet3" sheetId="20" r:id="rId9"/>
  </sheets>
  <definedNames>
    <definedName name="_xlnm._FilterDatabase" localSheetId="6" hidden="1">보고서!$A$1:$AH$65</definedName>
    <definedName name="_xlnm._FilterDatabase" localSheetId="5" hidden="1">캠핑꾸러미!$A$1:$AB$34</definedName>
    <definedName name="_xlnm.Print_Area" localSheetId="4">표5[#All]</definedName>
    <definedName name="_xlnm.Print_Area" localSheetId="1">품목별!$B$1:$G$19</definedName>
    <definedName name="_xlnm.Print_Area" localSheetId="2">학교별!$A$1:$C$30</definedName>
    <definedName name="품목단위">상품자료!$AI$3:$AK$32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01" i="3" l="1"/>
  <c r="N601" i="3" s="1" a="1"/>
  <c r="N601" i="3" s="1"/>
  <c r="J601" i="3"/>
  <c r="L601" i="3" s="1"/>
  <c r="P601" i="3" a="1"/>
  <c r="P601" i="3"/>
  <c r="S601" i="3"/>
  <c r="I600" i="3"/>
  <c r="N600" i="3" s="1" a="1"/>
  <c r="N600" i="3" s="1"/>
  <c r="P600" i="3" a="1"/>
  <c r="P600" i="3" s="1"/>
  <c r="S600" i="3"/>
  <c r="I599" i="3"/>
  <c r="J599" i="3" s="1"/>
  <c r="P599" i="3" a="1"/>
  <c r="P599" i="3" s="1"/>
  <c r="S599" i="3"/>
  <c r="I598" i="3"/>
  <c r="N598" i="3" s="1" a="1"/>
  <c r="N598" i="3" s="1"/>
  <c r="P598" i="3" a="1"/>
  <c r="P598" i="3" s="1"/>
  <c r="S598" i="3"/>
  <c r="I597" i="3"/>
  <c r="N597" i="3" s="1" a="1"/>
  <c r="N597" i="3" s="1"/>
  <c r="P597" i="3" a="1"/>
  <c r="P597" i="3" s="1"/>
  <c r="S597" i="3"/>
  <c r="O601" i="3" l="1"/>
  <c r="J598" i="3"/>
  <c r="L598" i="3" s="1"/>
  <c r="J600" i="3"/>
  <c r="L600" i="3" s="1"/>
  <c r="O600" i="3"/>
  <c r="J597" i="3"/>
  <c r="L597" i="3" s="1"/>
  <c r="L599" i="3"/>
  <c r="O599" i="3"/>
  <c r="N599" i="3" a="1"/>
  <c r="N599" i="3" s="1"/>
  <c r="O598" i="3"/>
  <c r="O597" i="3"/>
  <c r="I596" i="3" l="1"/>
  <c r="P596" i="3" a="1"/>
  <c r="P596" i="3" s="1"/>
  <c r="S596" i="3"/>
  <c r="I595" i="3"/>
  <c r="P595" i="3" a="1"/>
  <c r="P595" i="3" s="1"/>
  <c r="S595" i="3"/>
  <c r="I464" i="3"/>
  <c r="P464" i="3" a="1"/>
  <c r="P464" i="3" s="1"/>
  <c r="S464" i="3"/>
  <c r="I594" i="3"/>
  <c r="P594" i="3" a="1"/>
  <c r="P594" i="3" s="1"/>
  <c r="S594" i="3"/>
  <c r="I593" i="3"/>
  <c r="P593" i="3" a="1"/>
  <c r="P593" i="3" s="1"/>
  <c r="S593" i="3"/>
  <c r="I592" i="3"/>
  <c r="P592" i="3" a="1"/>
  <c r="P592" i="3" s="1"/>
  <c r="S592" i="3"/>
  <c r="I591" i="3"/>
  <c r="P591" i="3" a="1"/>
  <c r="P591" i="3" s="1"/>
  <c r="S591" i="3"/>
  <c r="I590" i="3"/>
  <c r="P590" i="3" a="1"/>
  <c r="P590" i="3" s="1"/>
  <c r="S590" i="3"/>
  <c r="I589" i="3"/>
  <c r="P589" i="3" a="1"/>
  <c r="P589" i="3" s="1"/>
  <c r="S589" i="3"/>
  <c r="I588" i="3"/>
  <c r="P588" i="3" a="1"/>
  <c r="P588" i="3" s="1"/>
  <c r="S588" i="3"/>
  <c r="I587" i="3"/>
  <c r="P587" i="3" a="1"/>
  <c r="P587" i="3" s="1"/>
  <c r="S587" i="3"/>
  <c r="I586" i="3"/>
  <c r="P586" i="3" a="1"/>
  <c r="P586" i="3" s="1"/>
  <c r="S586" i="3"/>
  <c r="I585" i="3"/>
  <c r="P585" i="3" a="1"/>
  <c r="P585" i="3" s="1"/>
  <c r="S585" i="3"/>
  <c r="N589" i="3" l="1" a="1"/>
  <c r="N589" i="3" s="1"/>
  <c r="J589" i="3"/>
  <c r="L589" i="3" s="1"/>
  <c r="J593" i="3"/>
  <c r="L593" i="3" s="1"/>
  <c r="O464" i="3"/>
  <c r="J464" i="3"/>
  <c r="L464" i="3" s="1"/>
  <c r="J596" i="3"/>
  <c r="L596" i="3" s="1"/>
  <c r="J585" i="3"/>
  <c r="L585" i="3" s="1"/>
  <c r="J588" i="3"/>
  <c r="L588" i="3" s="1"/>
  <c r="N592" i="3" a="1"/>
  <c r="N592" i="3" s="1"/>
  <c r="J592" i="3"/>
  <c r="L592" i="3" s="1"/>
  <c r="J595" i="3"/>
  <c r="L595" i="3" s="1"/>
  <c r="J587" i="3"/>
  <c r="L587" i="3" s="1"/>
  <c r="J586" i="3"/>
  <c r="L586" i="3" s="1"/>
  <c r="J590" i="3"/>
  <c r="L590" i="3" s="1"/>
  <c r="J594" i="3"/>
  <c r="L594" i="3" s="1"/>
  <c r="J591" i="3"/>
  <c r="L591" i="3" s="1"/>
  <c r="N596" i="3" a="1"/>
  <c r="N596" i="3" s="1"/>
  <c r="O596" i="3"/>
  <c r="O595" i="3"/>
  <c r="N595" i="3" a="1"/>
  <c r="N595" i="3" s="1"/>
  <c r="N590" i="3" a="1"/>
  <c r="N590" i="3" s="1"/>
  <c r="N594" i="3" a="1"/>
  <c r="N594" i="3" s="1"/>
  <c r="N464" i="3" a="1"/>
  <c r="N464" i="3" s="1"/>
  <c r="N593" i="3" a="1"/>
  <c r="N593" i="3" s="1"/>
  <c r="N587" i="3" a="1"/>
  <c r="N587" i="3" s="1"/>
  <c r="O594" i="3"/>
  <c r="O593" i="3"/>
  <c r="O592" i="3"/>
  <c r="O591" i="3"/>
  <c r="N591" i="3" a="1"/>
  <c r="N591" i="3" s="1"/>
  <c r="O590" i="3"/>
  <c r="O589" i="3"/>
  <c r="O588" i="3"/>
  <c r="N588" i="3" a="1"/>
  <c r="N588" i="3" s="1"/>
  <c r="O587" i="3"/>
  <c r="O586" i="3"/>
  <c r="N586" i="3" a="1"/>
  <c r="N586" i="3" s="1"/>
  <c r="O585" i="3"/>
  <c r="N585" i="3" a="1"/>
  <c r="N585" i="3" s="1"/>
  <c r="I584" i="3"/>
  <c r="P584" i="3" a="1"/>
  <c r="P584" i="3" s="1"/>
  <c r="S584" i="3"/>
  <c r="I583" i="3"/>
  <c r="P583" i="3" a="1"/>
  <c r="P583" i="3" s="1"/>
  <c r="S583" i="3"/>
  <c r="I582" i="3"/>
  <c r="P582" i="3" a="1"/>
  <c r="P582" i="3" s="1"/>
  <c r="S582" i="3"/>
  <c r="I581" i="3"/>
  <c r="P581" i="3" a="1"/>
  <c r="P581" i="3" s="1"/>
  <c r="S581" i="3"/>
  <c r="I580" i="3"/>
  <c r="P580" i="3" a="1"/>
  <c r="P580" i="3" s="1"/>
  <c r="S580" i="3"/>
  <c r="I579" i="3"/>
  <c r="P579" i="3" a="1"/>
  <c r="P579" i="3" s="1"/>
  <c r="S579" i="3"/>
  <c r="I578" i="3"/>
  <c r="P578" i="3" a="1"/>
  <c r="P578" i="3" s="1"/>
  <c r="S578" i="3"/>
  <c r="N579" i="3" l="1" a="1"/>
  <c r="N579" i="3" s="1"/>
  <c r="J579" i="3"/>
  <c r="L579" i="3" s="1"/>
  <c r="J581" i="3"/>
  <c r="L581" i="3" s="1"/>
  <c r="N578" i="3" a="1"/>
  <c r="N578" i="3" s="1"/>
  <c r="J578" i="3"/>
  <c r="L578" i="3" s="1"/>
  <c r="J580" i="3"/>
  <c r="L580" i="3" s="1"/>
  <c r="O582" i="3"/>
  <c r="J582" i="3"/>
  <c r="L582" i="3" s="1"/>
  <c r="O584" i="3"/>
  <c r="J584" i="3"/>
  <c r="L584" i="3" s="1"/>
  <c r="J583" i="3"/>
  <c r="L583" i="3" s="1"/>
  <c r="N582" i="3" a="1"/>
  <c r="N582" i="3" s="1"/>
  <c r="N584" i="3" a="1"/>
  <c r="N584" i="3" s="1"/>
  <c r="N581" i="3" a="1"/>
  <c r="N581" i="3" s="1"/>
  <c r="O583" i="3"/>
  <c r="N583" i="3" a="1"/>
  <c r="N583" i="3" s="1"/>
  <c r="O581" i="3"/>
  <c r="O580" i="3"/>
  <c r="N580" i="3" a="1"/>
  <c r="N580" i="3" s="1"/>
  <c r="O579" i="3"/>
  <c r="O578" i="3"/>
  <c r="I577" i="3"/>
  <c r="P577" i="3" a="1"/>
  <c r="P577" i="3" s="1"/>
  <c r="S577" i="3"/>
  <c r="I576" i="3"/>
  <c r="P576" i="3" a="1"/>
  <c r="P576" i="3" s="1"/>
  <c r="S576" i="3"/>
  <c r="I575" i="3"/>
  <c r="P575" i="3" a="1"/>
  <c r="P575" i="3" s="1"/>
  <c r="S575" i="3"/>
  <c r="I574" i="3"/>
  <c r="P574" i="3" a="1"/>
  <c r="P574" i="3" s="1"/>
  <c r="S574" i="3"/>
  <c r="I573" i="3"/>
  <c r="P573" i="3" a="1"/>
  <c r="P573" i="3" s="1"/>
  <c r="S573" i="3"/>
  <c r="I572" i="3"/>
  <c r="P572" i="3" a="1"/>
  <c r="P572" i="3" s="1"/>
  <c r="S572" i="3"/>
  <c r="I571" i="3"/>
  <c r="P571" i="3" a="1"/>
  <c r="P571" i="3" s="1"/>
  <c r="S571" i="3"/>
  <c r="I570" i="3"/>
  <c r="P570" i="3" a="1"/>
  <c r="P570" i="3" s="1"/>
  <c r="S570" i="3"/>
  <c r="I569" i="3"/>
  <c r="P569" i="3" a="1"/>
  <c r="P569" i="3" s="1"/>
  <c r="S569" i="3"/>
  <c r="I568" i="3"/>
  <c r="P568" i="3" a="1"/>
  <c r="P568" i="3" s="1"/>
  <c r="S568" i="3"/>
  <c r="I567" i="3"/>
  <c r="P567" i="3" a="1"/>
  <c r="P567" i="3" s="1"/>
  <c r="S567" i="3"/>
  <c r="I566" i="3"/>
  <c r="P566" i="3" a="1"/>
  <c r="P566" i="3" s="1"/>
  <c r="S566" i="3"/>
  <c r="I565" i="3"/>
  <c r="P565" i="3" a="1"/>
  <c r="P565" i="3" s="1"/>
  <c r="S565" i="3"/>
  <c r="I564" i="3"/>
  <c r="P564" i="3" a="1"/>
  <c r="P564" i="3" s="1"/>
  <c r="S564" i="3"/>
  <c r="I563" i="3"/>
  <c r="P563" i="3" a="1"/>
  <c r="P563" i="3" s="1"/>
  <c r="S563" i="3"/>
  <c r="I562" i="3"/>
  <c r="P562" i="3" a="1"/>
  <c r="P562" i="3" s="1"/>
  <c r="S562" i="3"/>
  <c r="I561" i="3"/>
  <c r="P561" i="3" a="1"/>
  <c r="P561" i="3" s="1"/>
  <c r="S561" i="3"/>
  <c r="I560" i="3"/>
  <c r="P560" i="3" a="1"/>
  <c r="P560" i="3" s="1"/>
  <c r="S560" i="3"/>
  <c r="I559" i="3"/>
  <c r="P559" i="3" a="1"/>
  <c r="P559" i="3" s="1"/>
  <c r="S559" i="3"/>
  <c r="I558" i="3"/>
  <c r="P558" i="3" a="1"/>
  <c r="P558" i="3" s="1"/>
  <c r="S558" i="3"/>
  <c r="I557" i="3"/>
  <c r="P557" i="3" a="1"/>
  <c r="P557" i="3" s="1"/>
  <c r="S557" i="3"/>
  <c r="I556" i="3"/>
  <c r="P556" i="3" a="1"/>
  <c r="P556" i="3" s="1"/>
  <c r="S556" i="3"/>
  <c r="I555" i="3"/>
  <c r="P555" i="3" a="1"/>
  <c r="P555" i="3" s="1"/>
  <c r="S555" i="3"/>
  <c r="I554" i="3"/>
  <c r="P554" i="3" a="1"/>
  <c r="P554" i="3" s="1"/>
  <c r="S554" i="3"/>
  <c r="I553" i="3"/>
  <c r="P553" i="3" a="1"/>
  <c r="P553" i="3" s="1"/>
  <c r="S553" i="3"/>
  <c r="I552" i="3"/>
  <c r="P552" i="3" a="1"/>
  <c r="P552" i="3" s="1"/>
  <c r="S552" i="3"/>
  <c r="I551" i="3"/>
  <c r="P551" i="3" a="1"/>
  <c r="P551" i="3" s="1"/>
  <c r="S551" i="3"/>
  <c r="I550" i="3"/>
  <c r="P550" i="3" a="1"/>
  <c r="P550" i="3" s="1"/>
  <c r="S550" i="3"/>
  <c r="I549" i="3"/>
  <c r="P549" i="3" a="1"/>
  <c r="P549" i="3" s="1"/>
  <c r="S549" i="3"/>
  <c r="I548" i="3"/>
  <c r="P548" i="3" a="1"/>
  <c r="P548" i="3" s="1"/>
  <c r="S548" i="3"/>
  <c r="I547" i="3"/>
  <c r="P547" i="3" a="1"/>
  <c r="P547" i="3" s="1"/>
  <c r="S547" i="3"/>
  <c r="I546" i="3"/>
  <c r="P546" i="3" a="1"/>
  <c r="P546" i="3" s="1"/>
  <c r="S546" i="3"/>
  <c r="I545" i="3"/>
  <c r="P545" i="3" a="1"/>
  <c r="P545" i="3" s="1"/>
  <c r="S545" i="3"/>
  <c r="I544" i="3"/>
  <c r="P544" i="3" a="1"/>
  <c r="P544" i="3" s="1"/>
  <c r="S544" i="3"/>
  <c r="I543" i="3"/>
  <c r="P543" i="3" a="1"/>
  <c r="P543" i="3" s="1"/>
  <c r="S543" i="3"/>
  <c r="I542" i="3"/>
  <c r="P542" i="3" a="1"/>
  <c r="P542" i="3" s="1"/>
  <c r="S542" i="3"/>
  <c r="I541" i="3"/>
  <c r="P541" i="3" a="1"/>
  <c r="P541" i="3" s="1"/>
  <c r="S541" i="3"/>
  <c r="I540" i="3"/>
  <c r="P540" i="3" a="1"/>
  <c r="P540" i="3" s="1"/>
  <c r="S540" i="3"/>
  <c r="T1" i="18"/>
  <c r="J544" i="3" l="1"/>
  <c r="L544" i="3" s="1"/>
  <c r="J554" i="3"/>
  <c r="L554" i="3" s="1"/>
  <c r="J542" i="3"/>
  <c r="L542" i="3" s="1"/>
  <c r="J543" i="3"/>
  <c r="L543" i="3" s="1"/>
  <c r="N549" i="3" a="1"/>
  <c r="N549" i="3" s="1"/>
  <c r="J549" i="3"/>
  <c r="L549" i="3" s="1"/>
  <c r="J555" i="3"/>
  <c r="L555" i="3" s="1"/>
  <c r="J561" i="3"/>
  <c r="L561" i="3" s="1"/>
  <c r="J575" i="3"/>
  <c r="L575" i="3" s="1"/>
  <c r="J540" i="3"/>
  <c r="L540" i="3" s="1"/>
  <c r="J541" i="3"/>
  <c r="L541" i="3" s="1"/>
  <c r="J547" i="3"/>
  <c r="L547" i="3" s="1"/>
  <c r="J551" i="3"/>
  <c r="L551" i="3" s="1"/>
  <c r="J559" i="3"/>
  <c r="L559" i="3" s="1"/>
  <c r="J565" i="3"/>
  <c r="L565" i="3" s="1"/>
  <c r="J569" i="3"/>
  <c r="L569" i="3" s="1"/>
  <c r="J573" i="3"/>
  <c r="L573" i="3" s="1"/>
  <c r="J545" i="3"/>
  <c r="L545" i="3" s="1"/>
  <c r="J553" i="3"/>
  <c r="L553" i="3" s="1"/>
  <c r="O557" i="3"/>
  <c r="J557" i="3"/>
  <c r="L557" i="3" s="1"/>
  <c r="J563" i="3"/>
  <c r="L563" i="3" s="1"/>
  <c r="J567" i="3"/>
  <c r="L567" i="3" s="1"/>
  <c r="J571" i="3"/>
  <c r="L571" i="3" s="1"/>
  <c r="J577" i="3"/>
  <c r="L577" i="3" s="1"/>
  <c r="N548" i="3" a="1"/>
  <c r="N548" i="3" s="1"/>
  <c r="J548" i="3"/>
  <c r="L548" i="3" s="1"/>
  <c r="J550" i="3"/>
  <c r="L550" i="3" s="1"/>
  <c r="N556" i="3" a="1"/>
  <c r="N556" i="3" s="1"/>
  <c r="J556" i="3"/>
  <c r="L556" i="3" s="1"/>
  <c r="N558" i="3" a="1"/>
  <c r="N558" i="3" s="1"/>
  <c r="J558" i="3"/>
  <c r="L558" i="3" s="1"/>
  <c r="J560" i="3"/>
  <c r="L560" i="3" s="1"/>
  <c r="J562" i="3"/>
  <c r="L562" i="3" s="1"/>
  <c r="J564" i="3"/>
  <c r="L564" i="3" s="1"/>
  <c r="J566" i="3"/>
  <c r="L566" i="3" s="1"/>
  <c r="J568" i="3"/>
  <c r="L568" i="3" s="1"/>
  <c r="J570" i="3"/>
  <c r="L570" i="3" s="1"/>
  <c r="J572" i="3"/>
  <c r="L572" i="3" s="1"/>
  <c r="J574" i="3"/>
  <c r="L574" i="3" s="1"/>
  <c r="J576" i="3"/>
  <c r="L576" i="3" s="1"/>
  <c r="N546" i="3" a="1"/>
  <c r="N546" i="3" s="1"/>
  <c r="J546" i="3"/>
  <c r="L546" i="3" s="1"/>
  <c r="J552" i="3"/>
  <c r="L552" i="3" s="1"/>
  <c r="O577" i="3"/>
  <c r="N577" i="3" a="1"/>
  <c r="N577" i="3" s="1"/>
  <c r="N552" i="3" a="1"/>
  <c r="N552" i="3" s="1"/>
  <c r="N543" i="3" a="1"/>
  <c r="N543" i="3" s="1"/>
  <c r="N560" i="3" a="1"/>
  <c r="N560" i="3" s="1"/>
  <c r="O576" i="3"/>
  <c r="N576" i="3" a="1"/>
  <c r="N576" i="3" s="1"/>
  <c r="O575" i="3"/>
  <c r="N575" i="3" a="1"/>
  <c r="N575" i="3" s="1"/>
  <c r="O574" i="3"/>
  <c r="N574" i="3" a="1"/>
  <c r="N574" i="3" s="1"/>
  <c r="O573" i="3"/>
  <c r="N573" i="3" a="1"/>
  <c r="N573" i="3" s="1"/>
  <c r="O572" i="3"/>
  <c r="N572" i="3" a="1"/>
  <c r="N572" i="3" s="1"/>
  <c r="O571" i="3"/>
  <c r="N571" i="3" a="1"/>
  <c r="N571" i="3" s="1"/>
  <c r="N553" i="3" a="1"/>
  <c r="N553" i="3" s="1"/>
  <c r="N561" i="3" a="1"/>
  <c r="N561" i="3" s="1"/>
  <c r="N565" i="3" a="1"/>
  <c r="N565" i="3" s="1"/>
  <c r="N557" i="3" a="1"/>
  <c r="N557" i="3" s="1"/>
  <c r="O570" i="3"/>
  <c r="N570" i="3" a="1"/>
  <c r="N570" i="3" s="1"/>
  <c r="O569" i="3"/>
  <c r="N569" i="3" a="1"/>
  <c r="N569" i="3" s="1"/>
  <c r="O568" i="3"/>
  <c r="N568" i="3" a="1"/>
  <c r="N568" i="3" s="1"/>
  <c r="O567" i="3"/>
  <c r="N567" i="3" a="1"/>
  <c r="N567" i="3" s="1"/>
  <c r="O566" i="3"/>
  <c r="N566" i="3" a="1"/>
  <c r="N566" i="3" s="1"/>
  <c r="O565" i="3"/>
  <c r="O564" i="3"/>
  <c r="N564" i="3" a="1"/>
  <c r="N564" i="3" s="1"/>
  <c r="O563" i="3"/>
  <c r="O562" i="3"/>
  <c r="N563" i="3" a="1"/>
  <c r="N563" i="3" s="1"/>
  <c r="N562" i="3" a="1"/>
  <c r="N562" i="3" s="1"/>
  <c r="O561" i="3"/>
  <c r="O560" i="3"/>
  <c r="O559" i="3"/>
  <c r="N559" i="3" a="1"/>
  <c r="N559" i="3" s="1"/>
  <c r="O558" i="3"/>
  <c r="O556" i="3"/>
  <c r="O555" i="3"/>
  <c r="N555" i="3" a="1"/>
  <c r="N555" i="3" s="1"/>
  <c r="O554" i="3"/>
  <c r="N554" i="3" a="1"/>
  <c r="N554" i="3" s="1"/>
  <c r="O553" i="3"/>
  <c r="O552" i="3"/>
  <c r="O551" i="3"/>
  <c r="N551" i="3" a="1"/>
  <c r="N551" i="3" s="1"/>
  <c r="O549" i="3"/>
  <c r="O550" i="3"/>
  <c r="N550" i="3" a="1"/>
  <c r="N550" i="3" s="1"/>
  <c r="O548" i="3"/>
  <c r="O547" i="3"/>
  <c r="N547" i="3" a="1"/>
  <c r="N547" i="3" s="1"/>
  <c r="O546" i="3"/>
  <c r="O545" i="3"/>
  <c r="N545" i="3" a="1"/>
  <c r="N545" i="3" s="1"/>
  <c r="O544" i="3"/>
  <c r="N544" i="3" a="1"/>
  <c r="N544" i="3" s="1"/>
  <c r="O543" i="3"/>
  <c r="N540" i="3" a="1"/>
  <c r="N540" i="3" s="1"/>
  <c r="O542" i="3"/>
  <c r="N542" i="3" a="1"/>
  <c r="N542" i="3" s="1"/>
  <c r="O541" i="3"/>
  <c r="N541" i="3" a="1"/>
  <c r="N541" i="3" s="1"/>
  <c r="O540" i="3"/>
  <c r="I539" i="3" l="1"/>
  <c r="P539" i="3" a="1"/>
  <c r="P539" i="3" s="1"/>
  <c r="S539" i="3"/>
  <c r="I538" i="3"/>
  <c r="P538" i="3" a="1"/>
  <c r="P538" i="3" s="1"/>
  <c r="S538" i="3"/>
  <c r="I537" i="3"/>
  <c r="P537" i="3" a="1"/>
  <c r="P537" i="3" s="1"/>
  <c r="S537" i="3"/>
  <c r="I536" i="3"/>
  <c r="P536" i="3" a="1"/>
  <c r="P536" i="3" s="1"/>
  <c r="S536" i="3"/>
  <c r="I535" i="3"/>
  <c r="P535" i="3" a="1"/>
  <c r="P535" i="3" s="1"/>
  <c r="S535" i="3"/>
  <c r="I534" i="3"/>
  <c r="P534" i="3" a="1"/>
  <c r="P534" i="3" s="1"/>
  <c r="S534" i="3"/>
  <c r="J534" i="3" l="1"/>
  <c r="L534" i="3" s="1"/>
  <c r="J538" i="3"/>
  <c r="L538" i="3" s="1"/>
  <c r="O536" i="3"/>
  <c r="J536" i="3"/>
  <c r="L536" i="3" s="1"/>
  <c r="J535" i="3"/>
  <c r="L535" i="3" s="1"/>
  <c r="J537" i="3"/>
  <c r="L537" i="3" s="1"/>
  <c r="J539" i="3"/>
  <c r="L539" i="3" s="1"/>
  <c r="N536" i="3" a="1"/>
  <c r="N536" i="3" s="1"/>
  <c r="N539" i="3" a="1"/>
  <c r="N539" i="3" s="1"/>
  <c r="N537" i="3" a="1"/>
  <c r="N537" i="3" s="1"/>
  <c r="O539" i="3"/>
  <c r="O537" i="3"/>
  <c r="O538" i="3"/>
  <c r="N538" i="3" a="1"/>
  <c r="N538" i="3" s="1"/>
  <c r="O535" i="3"/>
  <c r="N535" i="3" a="1"/>
  <c r="N535" i="3" s="1"/>
  <c r="O534" i="3"/>
  <c r="N534" i="3" a="1"/>
  <c r="N534" i="3" s="1"/>
  <c r="I533" i="3"/>
  <c r="P533" i="3" a="1"/>
  <c r="P533" i="3" s="1"/>
  <c r="S533" i="3"/>
  <c r="I532" i="3"/>
  <c r="P532" i="3" a="1"/>
  <c r="P532" i="3" s="1"/>
  <c r="S532" i="3"/>
  <c r="I531" i="3"/>
  <c r="P531" i="3" a="1"/>
  <c r="P531" i="3" s="1"/>
  <c r="S531" i="3"/>
  <c r="I530" i="3"/>
  <c r="P530" i="3" a="1"/>
  <c r="P530" i="3" s="1"/>
  <c r="S530" i="3"/>
  <c r="I529" i="3"/>
  <c r="P529" i="3" a="1"/>
  <c r="P529" i="3" s="1"/>
  <c r="S529" i="3"/>
  <c r="I528" i="3"/>
  <c r="P528" i="3" a="1"/>
  <c r="P528" i="3" s="1"/>
  <c r="S528" i="3"/>
  <c r="I527" i="3"/>
  <c r="P527" i="3" a="1"/>
  <c r="P527" i="3" s="1"/>
  <c r="S527" i="3"/>
  <c r="I526" i="3"/>
  <c r="P526" i="3" a="1"/>
  <c r="P526" i="3" s="1"/>
  <c r="S526" i="3"/>
  <c r="I525" i="3"/>
  <c r="P525" i="3" a="1"/>
  <c r="P525" i="3" s="1"/>
  <c r="S525" i="3"/>
  <c r="I524" i="3"/>
  <c r="P524" i="3" a="1"/>
  <c r="P524" i="3" s="1"/>
  <c r="S524" i="3"/>
  <c r="I523" i="3"/>
  <c r="P523" i="3" a="1"/>
  <c r="P523" i="3" s="1"/>
  <c r="S523" i="3"/>
  <c r="I522" i="3"/>
  <c r="P522" i="3" a="1"/>
  <c r="P522" i="3" s="1"/>
  <c r="S522" i="3"/>
  <c r="I521" i="3"/>
  <c r="P521" i="3" a="1"/>
  <c r="P521" i="3" s="1"/>
  <c r="S521" i="3"/>
  <c r="I520" i="3"/>
  <c r="P520" i="3" a="1"/>
  <c r="P520" i="3" s="1"/>
  <c r="S520" i="3"/>
  <c r="I519" i="3"/>
  <c r="P519" i="3" a="1"/>
  <c r="P519" i="3" s="1"/>
  <c r="S519" i="3"/>
  <c r="I518" i="3"/>
  <c r="P518" i="3" a="1"/>
  <c r="P518" i="3" s="1"/>
  <c r="S518" i="3"/>
  <c r="I517" i="3"/>
  <c r="P517" i="3" a="1"/>
  <c r="P517" i="3" s="1"/>
  <c r="S517" i="3"/>
  <c r="I516" i="3"/>
  <c r="P516" i="3" a="1"/>
  <c r="P516" i="3" s="1"/>
  <c r="S516" i="3"/>
  <c r="I515" i="3"/>
  <c r="P515" i="3" a="1"/>
  <c r="P515" i="3" s="1"/>
  <c r="S515" i="3"/>
  <c r="I514" i="3"/>
  <c r="P514" i="3" a="1"/>
  <c r="P514" i="3" s="1"/>
  <c r="S514" i="3"/>
  <c r="I513" i="3"/>
  <c r="P513" i="3" a="1"/>
  <c r="P513" i="3" s="1"/>
  <c r="S513" i="3"/>
  <c r="I512" i="3"/>
  <c r="P512" i="3" a="1"/>
  <c r="P512" i="3" s="1"/>
  <c r="S512" i="3"/>
  <c r="I511" i="3"/>
  <c r="P511" i="3" a="1"/>
  <c r="P511" i="3" s="1"/>
  <c r="S511" i="3"/>
  <c r="I510" i="3"/>
  <c r="P510" i="3" a="1"/>
  <c r="P510" i="3" s="1"/>
  <c r="S510" i="3"/>
  <c r="I509" i="3"/>
  <c r="P509" i="3" a="1"/>
  <c r="P509" i="3" s="1"/>
  <c r="S509" i="3"/>
  <c r="I508" i="3"/>
  <c r="P508" i="3" a="1"/>
  <c r="P508" i="3" s="1"/>
  <c r="S508" i="3"/>
  <c r="I507" i="3"/>
  <c r="P507" i="3" a="1"/>
  <c r="P507" i="3" s="1"/>
  <c r="S507" i="3"/>
  <c r="I506" i="3"/>
  <c r="P506" i="3" a="1"/>
  <c r="P506" i="3" s="1"/>
  <c r="S506" i="3"/>
  <c r="I505" i="3"/>
  <c r="P505" i="3" a="1"/>
  <c r="P505" i="3" s="1"/>
  <c r="S505" i="3"/>
  <c r="I504" i="3"/>
  <c r="P504" i="3" a="1"/>
  <c r="P504" i="3" s="1"/>
  <c r="S504" i="3"/>
  <c r="I503" i="3"/>
  <c r="P503" i="3" a="1"/>
  <c r="P503" i="3" s="1"/>
  <c r="S503" i="3"/>
  <c r="I502" i="3"/>
  <c r="P502" i="3" a="1"/>
  <c r="P502" i="3" s="1"/>
  <c r="S502" i="3"/>
  <c r="I501" i="3"/>
  <c r="P501" i="3" a="1"/>
  <c r="P501" i="3" s="1"/>
  <c r="S501" i="3"/>
  <c r="I500" i="3"/>
  <c r="P500" i="3" a="1"/>
  <c r="P500" i="3" s="1"/>
  <c r="S500" i="3"/>
  <c r="I499" i="3"/>
  <c r="P499" i="3" a="1"/>
  <c r="P499" i="3" s="1"/>
  <c r="S499" i="3"/>
  <c r="I498" i="3"/>
  <c r="P498" i="3" a="1"/>
  <c r="P498" i="3" s="1"/>
  <c r="S498" i="3"/>
  <c r="I497" i="3"/>
  <c r="P497" i="3" a="1"/>
  <c r="P497" i="3" s="1"/>
  <c r="S497" i="3"/>
  <c r="I496" i="3"/>
  <c r="P496" i="3" a="1"/>
  <c r="P496" i="3" s="1"/>
  <c r="S496" i="3"/>
  <c r="I495" i="3"/>
  <c r="P495" i="3" a="1"/>
  <c r="P495" i="3" s="1"/>
  <c r="S495" i="3"/>
  <c r="J498" i="3" l="1"/>
  <c r="L498" i="3" s="1"/>
  <c r="J500" i="3"/>
  <c r="L500" i="3" s="1"/>
  <c r="J508" i="3"/>
  <c r="L508" i="3" s="1"/>
  <c r="N514" i="3" a="1"/>
  <c r="N514" i="3" s="1"/>
  <c r="J514" i="3"/>
  <c r="L514" i="3" s="1"/>
  <c r="J516" i="3"/>
  <c r="L516" i="3" s="1"/>
  <c r="N520" i="3" a="1"/>
  <c r="N520" i="3" s="1"/>
  <c r="J520" i="3"/>
  <c r="L520" i="3" s="1"/>
  <c r="J524" i="3"/>
  <c r="L524" i="3" s="1"/>
  <c r="J528" i="3"/>
  <c r="L528" i="3" s="1"/>
  <c r="J532" i="3"/>
  <c r="L532" i="3" s="1"/>
  <c r="J496" i="3"/>
  <c r="L496" i="3" s="1"/>
  <c r="J504" i="3"/>
  <c r="L504" i="3" s="1"/>
  <c r="N510" i="3" a="1"/>
  <c r="N510" i="3" s="1"/>
  <c r="J510" i="3"/>
  <c r="L510" i="3" s="1"/>
  <c r="J512" i="3"/>
  <c r="L512" i="3" s="1"/>
  <c r="J518" i="3"/>
  <c r="L518" i="3" s="1"/>
  <c r="J522" i="3"/>
  <c r="L522" i="3" s="1"/>
  <c r="J526" i="3"/>
  <c r="L526" i="3" s="1"/>
  <c r="O530" i="3"/>
  <c r="J530" i="3"/>
  <c r="L530" i="3" s="1"/>
  <c r="O506" i="3"/>
  <c r="J506" i="3"/>
  <c r="L506" i="3" s="1"/>
  <c r="J502" i="3"/>
  <c r="L502" i="3" s="1"/>
  <c r="J495" i="3"/>
  <c r="L495" i="3" s="1"/>
  <c r="N497" i="3" a="1"/>
  <c r="N497" i="3" s="1"/>
  <c r="J497" i="3"/>
  <c r="L497" i="3" s="1"/>
  <c r="J499" i="3"/>
  <c r="L499" i="3" s="1"/>
  <c r="J501" i="3"/>
  <c r="L501" i="3" s="1"/>
  <c r="J503" i="3"/>
  <c r="L503" i="3" s="1"/>
  <c r="O505" i="3"/>
  <c r="J505" i="3"/>
  <c r="L505" i="3" s="1"/>
  <c r="J507" i="3"/>
  <c r="L507" i="3" s="1"/>
  <c r="N509" i="3" a="1"/>
  <c r="N509" i="3" s="1"/>
  <c r="J509" i="3"/>
  <c r="L509" i="3" s="1"/>
  <c r="J511" i="3"/>
  <c r="L511" i="3" s="1"/>
  <c r="N513" i="3" a="1"/>
  <c r="N513" i="3" s="1"/>
  <c r="J513" i="3"/>
  <c r="L513" i="3" s="1"/>
  <c r="O515" i="3"/>
  <c r="J515" i="3"/>
  <c r="J517" i="3"/>
  <c r="L517" i="3" s="1"/>
  <c r="J519" i="3"/>
  <c r="L519" i="3" s="1"/>
  <c r="J521" i="3"/>
  <c r="L521" i="3" s="1"/>
  <c r="J523" i="3"/>
  <c r="L523" i="3" s="1"/>
  <c r="J525" i="3"/>
  <c r="L525" i="3" s="1"/>
  <c r="N527" i="3" a="1"/>
  <c r="N527" i="3" s="1"/>
  <c r="J527" i="3"/>
  <c r="L527" i="3" s="1"/>
  <c r="J529" i="3"/>
  <c r="L529" i="3" s="1"/>
  <c r="J531" i="3"/>
  <c r="L531" i="3" s="1"/>
  <c r="O533" i="3"/>
  <c r="J533" i="3"/>
  <c r="L533" i="3" s="1"/>
  <c r="N505" i="3" a="1"/>
  <c r="N505" i="3" s="1"/>
  <c r="N530" i="3" a="1"/>
  <c r="N530" i="3" s="1"/>
  <c r="N516" i="3" a="1"/>
  <c r="N516" i="3" s="1"/>
  <c r="N521" i="3" a="1"/>
  <c r="N521" i="3" s="1"/>
  <c r="N519" i="3" a="1"/>
  <c r="N519" i="3" s="1"/>
  <c r="N515" i="3" a="1"/>
  <c r="N515" i="3" s="1"/>
  <c r="N507" i="3" a="1"/>
  <c r="N507" i="3" s="1"/>
  <c r="N524" i="3" a="1"/>
  <c r="N524" i="3" s="1"/>
  <c r="N523" i="3" a="1"/>
  <c r="N523" i="3" s="1"/>
  <c r="N531" i="3" a="1"/>
  <c r="N531" i="3" s="1"/>
  <c r="N506" i="3" a="1"/>
  <c r="N506" i="3" s="1"/>
  <c r="N517" i="3" a="1"/>
  <c r="N517" i="3" s="1"/>
  <c r="N533" i="3" a="1"/>
  <c r="N533" i="3" s="1"/>
  <c r="N529" i="3" a="1"/>
  <c r="N529" i="3" s="1"/>
  <c r="O532" i="3"/>
  <c r="N532" i="3" a="1"/>
  <c r="N532" i="3" s="1"/>
  <c r="O531" i="3"/>
  <c r="O529" i="3"/>
  <c r="O528" i="3"/>
  <c r="O527" i="3"/>
  <c r="N528" i="3" a="1"/>
  <c r="N528" i="3" s="1"/>
  <c r="O526" i="3"/>
  <c r="N526" i="3" a="1"/>
  <c r="N526" i="3" s="1"/>
  <c r="O524" i="3"/>
  <c r="O525" i="3"/>
  <c r="N525" i="3" a="1"/>
  <c r="N525" i="3" s="1"/>
  <c r="O523" i="3"/>
  <c r="O522" i="3"/>
  <c r="N522" i="3" a="1"/>
  <c r="N522" i="3" s="1"/>
  <c r="O521" i="3"/>
  <c r="O520" i="3"/>
  <c r="O519" i="3"/>
  <c r="O518" i="3"/>
  <c r="N518" i="3" a="1"/>
  <c r="N518" i="3" s="1"/>
  <c r="O517" i="3"/>
  <c r="O516" i="3"/>
  <c r="L515" i="3"/>
  <c r="O514" i="3"/>
  <c r="O513" i="3"/>
  <c r="O512" i="3"/>
  <c r="N512" i="3" a="1"/>
  <c r="N512" i="3" s="1"/>
  <c r="O511" i="3"/>
  <c r="N511" i="3" a="1"/>
  <c r="N511" i="3" s="1"/>
  <c r="O510" i="3"/>
  <c r="O509" i="3"/>
  <c r="O508" i="3"/>
  <c r="N508" i="3" a="1"/>
  <c r="N508" i="3" s="1"/>
  <c r="O507" i="3"/>
  <c r="O504" i="3"/>
  <c r="N504" i="3" a="1"/>
  <c r="N504" i="3" s="1"/>
  <c r="O503" i="3"/>
  <c r="N503" i="3" a="1"/>
  <c r="N503" i="3" s="1"/>
  <c r="O502" i="3"/>
  <c r="N502" i="3" a="1"/>
  <c r="N502" i="3" s="1"/>
  <c r="O501" i="3"/>
  <c r="N501" i="3" a="1"/>
  <c r="N501" i="3" s="1"/>
  <c r="O500" i="3"/>
  <c r="N500" i="3" a="1"/>
  <c r="N500" i="3" s="1"/>
  <c r="O499" i="3"/>
  <c r="N499" i="3" a="1"/>
  <c r="N499" i="3" s="1"/>
  <c r="O498" i="3"/>
  <c r="N498" i="3" a="1"/>
  <c r="N498" i="3" s="1"/>
  <c r="O497" i="3"/>
  <c r="O496" i="3"/>
  <c r="N496" i="3" a="1"/>
  <c r="N496" i="3" s="1"/>
  <c r="O495" i="3"/>
  <c r="N495" i="3" a="1"/>
  <c r="N495" i="3" s="1"/>
  <c r="I494" i="3"/>
  <c r="P494" i="3" a="1"/>
  <c r="P494" i="3" s="1"/>
  <c r="S494" i="3"/>
  <c r="I493" i="3"/>
  <c r="P493" i="3" a="1"/>
  <c r="P493" i="3" s="1"/>
  <c r="S493" i="3"/>
  <c r="I492" i="3"/>
  <c r="P492" i="3" a="1"/>
  <c r="P492" i="3" s="1"/>
  <c r="S492" i="3"/>
  <c r="I491" i="3"/>
  <c r="P491" i="3" a="1"/>
  <c r="P491" i="3" s="1"/>
  <c r="S491" i="3"/>
  <c r="I490" i="3"/>
  <c r="P490" i="3" a="1"/>
  <c r="P490" i="3" s="1"/>
  <c r="S490" i="3"/>
  <c r="I489" i="3"/>
  <c r="P489" i="3" a="1"/>
  <c r="P489" i="3" s="1"/>
  <c r="S489" i="3"/>
  <c r="I488" i="3"/>
  <c r="P488" i="3" a="1"/>
  <c r="P488" i="3" s="1"/>
  <c r="S488" i="3"/>
  <c r="I487" i="3"/>
  <c r="P487" i="3" a="1"/>
  <c r="P487" i="3" s="1"/>
  <c r="S487" i="3"/>
  <c r="I486" i="3"/>
  <c r="P486" i="3" a="1"/>
  <c r="P486" i="3" s="1"/>
  <c r="S486" i="3"/>
  <c r="I485" i="3"/>
  <c r="P485" i="3" a="1"/>
  <c r="P485" i="3" s="1"/>
  <c r="S485" i="3"/>
  <c r="I484" i="3"/>
  <c r="P484" i="3" a="1"/>
  <c r="P484" i="3" s="1"/>
  <c r="S484" i="3"/>
  <c r="I483" i="3"/>
  <c r="P483" i="3" a="1"/>
  <c r="P483" i="3" s="1"/>
  <c r="S483" i="3"/>
  <c r="I482" i="3"/>
  <c r="P482" i="3" a="1"/>
  <c r="P482" i="3" s="1"/>
  <c r="S482" i="3"/>
  <c r="I481" i="3"/>
  <c r="P481" i="3" a="1"/>
  <c r="P481" i="3" s="1"/>
  <c r="S481" i="3"/>
  <c r="I480" i="3"/>
  <c r="P480" i="3" a="1"/>
  <c r="P480" i="3" s="1"/>
  <c r="S480" i="3"/>
  <c r="I479" i="3"/>
  <c r="P479" i="3" a="1"/>
  <c r="P479" i="3" s="1"/>
  <c r="S479" i="3"/>
  <c r="I478" i="3"/>
  <c r="P478" i="3" a="1"/>
  <c r="P478" i="3" s="1"/>
  <c r="S478" i="3"/>
  <c r="J479" i="3" l="1"/>
  <c r="L479" i="3" s="1"/>
  <c r="N489" i="3" a="1"/>
  <c r="N489" i="3" s="1"/>
  <c r="J489" i="3"/>
  <c r="L489" i="3" s="1"/>
  <c r="J485" i="3"/>
  <c r="L485" i="3" s="1"/>
  <c r="J483" i="3"/>
  <c r="L483" i="3" s="1"/>
  <c r="O478" i="3"/>
  <c r="J478" i="3"/>
  <c r="L478" i="3" s="1"/>
  <c r="J480" i="3"/>
  <c r="L480" i="3" s="1"/>
  <c r="N482" i="3" a="1"/>
  <c r="N482" i="3" s="1"/>
  <c r="J482" i="3"/>
  <c r="L482" i="3" s="1"/>
  <c r="J484" i="3"/>
  <c r="L484" i="3" s="1"/>
  <c r="J486" i="3"/>
  <c r="L486" i="3" s="1"/>
  <c r="J488" i="3"/>
  <c r="L488" i="3" s="1"/>
  <c r="J490" i="3"/>
  <c r="L490" i="3" s="1"/>
  <c r="N492" i="3" a="1"/>
  <c r="N492" i="3" s="1"/>
  <c r="J492" i="3"/>
  <c r="L492" i="3" s="1"/>
  <c r="J494" i="3"/>
  <c r="L494" i="3" s="1"/>
  <c r="J487" i="3"/>
  <c r="L487" i="3" s="1"/>
  <c r="J493" i="3"/>
  <c r="L493" i="3" s="1"/>
  <c r="J481" i="3"/>
  <c r="L481" i="3" s="1"/>
  <c r="J491" i="3"/>
  <c r="L491" i="3" s="1"/>
  <c r="N483" i="3" a="1"/>
  <c r="N483" i="3" s="1"/>
  <c r="N478" i="3" a="1"/>
  <c r="N478" i="3" s="1"/>
  <c r="N491" i="3" a="1"/>
  <c r="N491" i="3" s="1"/>
  <c r="N484" i="3" a="1"/>
  <c r="N484" i="3" s="1"/>
  <c r="N480" i="3" a="1"/>
  <c r="N480" i="3" s="1"/>
  <c r="N487" i="3" a="1"/>
  <c r="N487" i="3" s="1"/>
  <c r="N479" i="3" a="1"/>
  <c r="N479" i="3" s="1"/>
  <c r="O494" i="3"/>
  <c r="N494" i="3" a="1"/>
  <c r="N494" i="3" s="1"/>
  <c r="O493" i="3"/>
  <c r="N493" i="3" a="1"/>
  <c r="N493" i="3" s="1"/>
  <c r="O492" i="3"/>
  <c r="O491" i="3"/>
  <c r="O490" i="3"/>
  <c r="N490" i="3" a="1"/>
  <c r="N490" i="3" s="1"/>
  <c r="O489" i="3"/>
  <c r="O488" i="3"/>
  <c r="N488" i="3" a="1"/>
  <c r="N488" i="3" s="1"/>
  <c r="O487" i="3"/>
  <c r="O486" i="3"/>
  <c r="N486" i="3" a="1"/>
  <c r="N486" i="3" s="1"/>
  <c r="O485" i="3"/>
  <c r="N485" i="3" a="1"/>
  <c r="N485" i="3" s="1"/>
  <c r="O484" i="3"/>
  <c r="O483" i="3"/>
  <c r="O482" i="3"/>
  <c r="O481" i="3"/>
  <c r="N481" i="3" a="1"/>
  <c r="N481" i="3" s="1"/>
  <c r="O480" i="3"/>
  <c r="O479" i="3"/>
  <c r="I477" i="3" l="1"/>
  <c r="P477" i="3" a="1"/>
  <c r="P477" i="3" s="1"/>
  <c r="S477" i="3"/>
  <c r="I476" i="3"/>
  <c r="P476" i="3" a="1"/>
  <c r="P476" i="3" s="1"/>
  <c r="S476" i="3"/>
  <c r="I475" i="3"/>
  <c r="P475" i="3" a="1"/>
  <c r="P475" i="3" s="1"/>
  <c r="S475" i="3"/>
  <c r="I474" i="3"/>
  <c r="P474" i="3" a="1"/>
  <c r="P474" i="3" s="1"/>
  <c r="S474" i="3"/>
  <c r="I473" i="3"/>
  <c r="P473" i="3" a="1"/>
  <c r="P473" i="3" s="1"/>
  <c r="S473" i="3"/>
  <c r="I472" i="3"/>
  <c r="P472" i="3" a="1"/>
  <c r="P472" i="3" s="1"/>
  <c r="S472" i="3"/>
  <c r="I471" i="3"/>
  <c r="P471" i="3" a="1"/>
  <c r="P471" i="3" s="1"/>
  <c r="S471" i="3"/>
  <c r="I470" i="3"/>
  <c r="P470" i="3" a="1"/>
  <c r="P470" i="3" s="1"/>
  <c r="S470" i="3"/>
  <c r="I469" i="3"/>
  <c r="P469" i="3" a="1"/>
  <c r="P469" i="3" s="1"/>
  <c r="S469" i="3"/>
  <c r="I468" i="3"/>
  <c r="P468" i="3" a="1"/>
  <c r="P468" i="3" s="1"/>
  <c r="S468" i="3"/>
  <c r="I467" i="3"/>
  <c r="P467" i="3" a="1"/>
  <c r="P467" i="3" s="1"/>
  <c r="S467" i="3"/>
  <c r="I466" i="3"/>
  <c r="P466" i="3" a="1"/>
  <c r="P466" i="3" s="1"/>
  <c r="S466" i="3"/>
  <c r="I465" i="3"/>
  <c r="P465" i="3" a="1"/>
  <c r="P465" i="3" s="1"/>
  <c r="S465" i="3"/>
  <c r="I463" i="3"/>
  <c r="P463" i="3" a="1"/>
  <c r="P463" i="3" s="1"/>
  <c r="S463" i="3"/>
  <c r="I462" i="3"/>
  <c r="P462" i="3" a="1"/>
  <c r="P462" i="3" s="1"/>
  <c r="S462" i="3"/>
  <c r="J463" i="3" l="1"/>
  <c r="L463" i="3" s="1"/>
  <c r="O466" i="3"/>
  <c r="J466" i="3"/>
  <c r="L466" i="3" s="1"/>
  <c r="J468" i="3"/>
  <c r="L468" i="3" s="1"/>
  <c r="J470" i="3"/>
  <c r="L470" i="3" s="1"/>
  <c r="N472" i="3" a="1"/>
  <c r="N472" i="3" s="1"/>
  <c r="J472" i="3"/>
  <c r="L472" i="3" s="1"/>
  <c r="J474" i="3"/>
  <c r="L474" i="3" s="1"/>
  <c r="J476" i="3"/>
  <c r="L476" i="3" s="1"/>
  <c r="N462" i="3" a="1"/>
  <c r="N462" i="3" s="1"/>
  <c r="J462" i="3"/>
  <c r="L462" i="3" s="1"/>
  <c r="J465" i="3"/>
  <c r="L465" i="3" s="1"/>
  <c r="J467" i="3"/>
  <c r="L467" i="3" s="1"/>
  <c r="N469" i="3" a="1"/>
  <c r="N469" i="3" s="1"/>
  <c r="J469" i="3"/>
  <c r="L469" i="3" s="1"/>
  <c r="J471" i="3"/>
  <c r="L471" i="3" s="1"/>
  <c r="J473" i="3"/>
  <c r="L473" i="3" s="1"/>
  <c r="J475" i="3"/>
  <c r="L475" i="3" s="1"/>
  <c r="J477" i="3"/>
  <c r="L477" i="3" s="1"/>
  <c r="N477" i="3" a="1"/>
  <c r="N477" i="3" s="1"/>
  <c r="N473" i="3" a="1"/>
  <c r="N473" i="3" s="1"/>
  <c r="O477" i="3"/>
  <c r="O476" i="3"/>
  <c r="O475" i="3"/>
  <c r="N476" i="3" a="1"/>
  <c r="N476" i="3" s="1"/>
  <c r="N475" i="3" a="1"/>
  <c r="N475" i="3" s="1"/>
  <c r="O474" i="3"/>
  <c r="N474" i="3" a="1"/>
  <c r="N474" i="3" s="1"/>
  <c r="O473" i="3"/>
  <c r="N470" i="3" a="1"/>
  <c r="N470" i="3" s="1"/>
  <c r="N466" i="3" a="1"/>
  <c r="N466" i="3" s="1"/>
  <c r="O472" i="3"/>
  <c r="O471" i="3"/>
  <c r="N471" i="3" a="1"/>
  <c r="N471" i="3" s="1"/>
  <c r="O470" i="3"/>
  <c r="O469" i="3"/>
  <c r="O468" i="3"/>
  <c r="N468" i="3" a="1"/>
  <c r="N468" i="3" s="1"/>
  <c r="O467" i="3"/>
  <c r="N467" i="3" a="1"/>
  <c r="N467" i="3" s="1"/>
  <c r="O465" i="3"/>
  <c r="N465" i="3" a="1"/>
  <c r="N465" i="3" s="1"/>
  <c r="O463" i="3"/>
  <c r="N463" i="3" a="1"/>
  <c r="N463" i="3" s="1"/>
  <c r="O462" i="3"/>
  <c r="I461" i="3" l="1"/>
  <c r="P461" i="3" a="1"/>
  <c r="P461" i="3" s="1"/>
  <c r="S461" i="3"/>
  <c r="I460" i="3"/>
  <c r="P460" i="3" a="1"/>
  <c r="P460" i="3" s="1"/>
  <c r="S460" i="3"/>
  <c r="I459" i="3"/>
  <c r="P459" i="3" a="1"/>
  <c r="P459" i="3" s="1"/>
  <c r="S459" i="3"/>
  <c r="I458" i="3"/>
  <c r="P458" i="3" a="1"/>
  <c r="P458" i="3" s="1"/>
  <c r="S458" i="3"/>
  <c r="I457" i="3"/>
  <c r="P457" i="3" a="1"/>
  <c r="P457" i="3" s="1"/>
  <c r="S457" i="3"/>
  <c r="I456" i="3"/>
  <c r="P456" i="3" a="1"/>
  <c r="P456" i="3" s="1"/>
  <c r="S456" i="3"/>
  <c r="I455" i="3"/>
  <c r="P455" i="3" a="1"/>
  <c r="P455" i="3" s="1"/>
  <c r="S455" i="3"/>
  <c r="I454" i="3"/>
  <c r="P454" i="3" a="1"/>
  <c r="P454" i="3" s="1"/>
  <c r="S454" i="3"/>
  <c r="I453" i="3"/>
  <c r="P453" i="3" a="1"/>
  <c r="P453" i="3" s="1"/>
  <c r="S453" i="3"/>
  <c r="J456" i="3" l="1"/>
  <c r="L456" i="3" s="1"/>
  <c r="N458" i="3" a="1"/>
  <c r="N458" i="3" s="1"/>
  <c r="J458" i="3"/>
  <c r="L458" i="3" s="1"/>
  <c r="J460" i="3"/>
  <c r="L460" i="3" s="1"/>
  <c r="J454" i="3"/>
  <c r="L454" i="3" s="1"/>
  <c r="J453" i="3"/>
  <c r="L453" i="3" s="1"/>
  <c r="J455" i="3"/>
  <c r="L455" i="3" s="1"/>
  <c r="J457" i="3"/>
  <c r="L457" i="3" s="1"/>
  <c r="J459" i="3"/>
  <c r="L459" i="3" s="1"/>
  <c r="J461" i="3"/>
  <c r="L461" i="3" s="1"/>
  <c r="N455" i="3" a="1"/>
  <c r="N455" i="3" s="1"/>
  <c r="N459" i="3" a="1"/>
  <c r="N459" i="3" s="1"/>
  <c r="O461" i="3"/>
  <c r="N461" i="3" a="1"/>
  <c r="N461" i="3" s="1"/>
  <c r="O459" i="3"/>
  <c r="O460" i="3"/>
  <c r="N460" i="3" a="1"/>
  <c r="N460" i="3" s="1"/>
  <c r="O458" i="3"/>
  <c r="O457" i="3"/>
  <c r="N457" i="3" a="1"/>
  <c r="N457" i="3" s="1"/>
  <c r="O456" i="3"/>
  <c r="N456" i="3" a="1"/>
  <c r="N456" i="3" s="1"/>
  <c r="O455" i="3"/>
  <c r="O454" i="3"/>
  <c r="N454" i="3" a="1"/>
  <c r="N454" i="3" s="1"/>
  <c r="O453" i="3"/>
  <c r="N453" i="3" a="1"/>
  <c r="N453" i="3" s="1"/>
  <c r="I452" i="3" l="1"/>
  <c r="P452" i="3" a="1"/>
  <c r="P452" i="3" s="1"/>
  <c r="S452" i="3"/>
  <c r="J452" i="3" l="1"/>
  <c r="L452" i="3" s="1"/>
  <c r="O452" i="3"/>
  <c r="N452" i="3" a="1"/>
  <c r="N452" i="3" s="1"/>
  <c r="I451" i="3" l="1"/>
  <c r="P451" i="3" a="1"/>
  <c r="P451" i="3" s="1"/>
  <c r="S451" i="3"/>
  <c r="I450" i="3"/>
  <c r="P450" i="3" a="1"/>
  <c r="P450" i="3" s="1"/>
  <c r="S450" i="3"/>
  <c r="I449" i="3"/>
  <c r="P449" i="3" a="1"/>
  <c r="P449" i="3" s="1"/>
  <c r="S449" i="3"/>
  <c r="I448" i="3"/>
  <c r="P448" i="3" a="1"/>
  <c r="P448" i="3" s="1"/>
  <c r="S448" i="3"/>
  <c r="I447" i="3"/>
  <c r="P447" i="3" a="1"/>
  <c r="P447" i="3" s="1"/>
  <c r="S447" i="3"/>
  <c r="I446" i="3"/>
  <c r="P446" i="3" a="1"/>
  <c r="P446" i="3" s="1"/>
  <c r="S446" i="3"/>
  <c r="I445" i="3"/>
  <c r="P445" i="3" a="1"/>
  <c r="P445" i="3" s="1"/>
  <c r="S445" i="3"/>
  <c r="I444" i="3"/>
  <c r="P444" i="3" a="1"/>
  <c r="P444" i="3" s="1"/>
  <c r="S444" i="3"/>
  <c r="I443" i="3"/>
  <c r="P443" i="3" a="1"/>
  <c r="P443" i="3" s="1"/>
  <c r="S443" i="3"/>
  <c r="I442" i="3"/>
  <c r="P442" i="3" a="1"/>
  <c r="P442" i="3" s="1"/>
  <c r="S442" i="3"/>
  <c r="I441" i="3"/>
  <c r="P441" i="3" a="1"/>
  <c r="P441" i="3" s="1"/>
  <c r="S441" i="3"/>
  <c r="O444" i="3" l="1"/>
  <c r="J444" i="3"/>
  <c r="L444" i="3" s="1"/>
  <c r="J446" i="3"/>
  <c r="L446" i="3" s="1"/>
  <c r="J448" i="3"/>
  <c r="L448" i="3" s="1"/>
  <c r="J450" i="3"/>
  <c r="L450" i="3" s="1"/>
  <c r="J442" i="3"/>
  <c r="L442" i="3" s="1"/>
  <c r="J441" i="3"/>
  <c r="L441" i="3" s="1"/>
  <c r="O443" i="3"/>
  <c r="J443" i="3"/>
  <c r="L443" i="3" s="1"/>
  <c r="J445" i="3"/>
  <c r="L445" i="3" s="1"/>
  <c r="J447" i="3"/>
  <c r="L447" i="3" s="1"/>
  <c r="J449" i="3"/>
  <c r="L449" i="3" s="1"/>
  <c r="J451" i="3"/>
  <c r="L451" i="3" s="1"/>
  <c r="N443" i="3" a="1"/>
  <c r="N443" i="3" s="1"/>
  <c r="N450" i="3" a="1"/>
  <c r="N450" i="3" s="1"/>
  <c r="N448" i="3" a="1"/>
  <c r="N448" i="3" s="1"/>
  <c r="N451" i="3" a="1"/>
  <c r="N451" i="3" s="1"/>
  <c r="O451" i="3"/>
  <c r="O450" i="3"/>
  <c r="O449" i="3"/>
  <c r="N449" i="3" a="1"/>
  <c r="N449" i="3" s="1"/>
  <c r="O448" i="3"/>
  <c r="O447" i="3"/>
  <c r="N447" i="3" a="1"/>
  <c r="N447" i="3" s="1"/>
  <c r="N444" i="3" a="1"/>
  <c r="N444" i="3" s="1"/>
  <c r="N446" i="3" a="1"/>
  <c r="N446" i="3" s="1"/>
  <c r="O446" i="3"/>
  <c r="O445" i="3"/>
  <c r="N445" i="3" a="1"/>
  <c r="N445" i="3" s="1"/>
  <c r="O442" i="3"/>
  <c r="N442" i="3" a="1"/>
  <c r="N442" i="3" s="1"/>
  <c r="O441" i="3"/>
  <c r="N441" i="3" a="1"/>
  <c r="N441" i="3" s="1"/>
  <c r="I440" i="3" l="1"/>
  <c r="P440" i="3" a="1"/>
  <c r="P440" i="3" s="1"/>
  <c r="S440" i="3"/>
  <c r="I439" i="3"/>
  <c r="P439" i="3" a="1"/>
  <c r="P439" i="3" s="1"/>
  <c r="S439" i="3"/>
  <c r="I438" i="3"/>
  <c r="P438" i="3" a="1"/>
  <c r="P438" i="3" s="1"/>
  <c r="S438" i="3"/>
  <c r="J439" i="3" l="1"/>
  <c r="L439" i="3" s="1"/>
  <c r="N438" i="3" a="1"/>
  <c r="N438" i="3" s="1"/>
  <c r="J438" i="3"/>
  <c r="L438" i="3" s="1"/>
  <c r="J440" i="3"/>
  <c r="L440" i="3" s="1"/>
  <c r="O440" i="3"/>
  <c r="N440" i="3" a="1"/>
  <c r="N440" i="3" s="1"/>
  <c r="O439" i="3"/>
  <c r="N439" i="3" a="1"/>
  <c r="N439" i="3" s="1"/>
  <c r="O438" i="3"/>
  <c r="I437" i="3" l="1"/>
  <c r="P437" i="3" a="1"/>
  <c r="P437" i="3" s="1"/>
  <c r="S437" i="3"/>
  <c r="I436" i="3"/>
  <c r="P436" i="3" a="1"/>
  <c r="P436" i="3" s="1"/>
  <c r="S436" i="3"/>
  <c r="I435" i="3"/>
  <c r="P435" i="3" a="1"/>
  <c r="P435" i="3" s="1"/>
  <c r="S435" i="3"/>
  <c r="I434" i="3"/>
  <c r="P434" i="3" a="1"/>
  <c r="P434" i="3" s="1"/>
  <c r="S434" i="3"/>
  <c r="I433" i="3"/>
  <c r="P433" i="3" a="1"/>
  <c r="P433" i="3" s="1"/>
  <c r="S433" i="3"/>
  <c r="J436" i="3" l="1"/>
  <c r="L436" i="3" s="1"/>
  <c r="N434" i="3" a="1"/>
  <c r="N434" i="3" s="1"/>
  <c r="J434" i="3"/>
  <c r="L434" i="3" s="1"/>
  <c r="J433" i="3"/>
  <c r="L433" i="3" s="1"/>
  <c r="J435" i="3"/>
  <c r="L435" i="3" s="1"/>
  <c r="J437" i="3"/>
  <c r="L437" i="3" s="1"/>
  <c r="N437" i="3" a="1"/>
  <c r="N437" i="3" s="1"/>
  <c r="N435" i="3" a="1"/>
  <c r="N435" i="3" s="1"/>
  <c r="O437" i="3"/>
  <c r="O436" i="3"/>
  <c r="N436" i="3" a="1"/>
  <c r="N436" i="3" s="1"/>
  <c r="O435" i="3"/>
  <c r="O434" i="3"/>
  <c r="O433" i="3"/>
  <c r="N433" i="3" a="1"/>
  <c r="N433" i="3" s="1"/>
  <c r="I432" i="3"/>
  <c r="P432" i="3" a="1"/>
  <c r="P432" i="3" s="1"/>
  <c r="S432" i="3"/>
  <c r="I431" i="3"/>
  <c r="P431" i="3" a="1"/>
  <c r="P431" i="3" s="1"/>
  <c r="S431" i="3"/>
  <c r="J431" i="3" l="1"/>
  <c r="L431" i="3" s="1"/>
  <c r="J432" i="3"/>
  <c r="L432" i="3" s="1"/>
  <c r="O432" i="3"/>
  <c r="N432" i="3" a="1"/>
  <c r="N432" i="3" s="1"/>
  <c r="N431" i="3" a="1"/>
  <c r="N431" i="3" s="1"/>
  <c r="O431" i="3"/>
  <c r="I430" i="3" l="1"/>
  <c r="P430" i="3" a="1"/>
  <c r="P430" i="3" s="1"/>
  <c r="S430" i="3"/>
  <c r="I429" i="3"/>
  <c r="P429" i="3" a="1"/>
  <c r="P429" i="3" s="1"/>
  <c r="S429" i="3"/>
  <c r="I428" i="3"/>
  <c r="P428" i="3" a="1"/>
  <c r="P428" i="3" s="1"/>
  <c r="S428" i="3"/>
  <c r="J429" i="3" l="1"/>
  <c r="L429" i="3" s="1"/>
  <c r="N428" i="3" a="1"/>
  <c r="N428" i="3" s="1"/>
  <c r="J428" i="3"/>
  <c r="L428" i="3" s="1"/>
  <c r="J430" i="3"/>
  <c r="L430" i="3" s="1"/>
  <c r="O430" i="3"/>
  <c r="N430" i="3" a="1"/>
  <c r="N430" i="3" s="1"/>
  <c r="O429" i="3"/>
  <c r="N429" i="3" a="1"/>
  <c r="N429" i="3" s="1"/>
  <c r="O428" i="3"/>
  <c r="I427" i="3" l="1"/>
  <c r="P427" i="3" a="1"/>
  <c r="P427" i="3" s="1"/>
  <c r="S427" i="3"/>
  <c r="I426" i="3"/>
  <c r="P426" i="3" a="1"/>
  <c r="P426" i="3" s="1"/>
  <c r="S426" i="3"/>
  <c r="I425" i="3"/>
  <c r="P425" i="3" a="1"/>
  <c r="P425" i="3" s="1"/>
  <c r="S425" i="3"/>
  <c r="I424" i="3"/>
  <c r="P424" i="3" a="1"/>
  <c r="P424" i="3" s="1"/>
  <c r="S424" i="3"/>
  <c r="I423" i="3"/>
  <c r="P423" i="3" a="1"/>
  <c r="P423" i="3" s="1"/>
  <c r="S423" i="3"/>
  <c r="J426" i="3" l="1"/>
  <c r="L426" i="3" s="1"/>
  <c r="N424" i="3" a="1"/>
  <c r="N424" i="3" s="1"/>
  <c r="J424" i="3"/>
  <c r="L424" i="3" s="1"/>
  <c r="J423" i="3"/>
  <c r="L423" i="3" s="1"/>
  <c r="J425" i="3"/>
  <c r="L425" i="3" s="1"/>
  <c r="N427" i="3" a="1"/>
  <c r="N427" i="3" s="1"/>
  <c r="J427" i="3"/>
  <c r="L427" i="3" s="1"/>
  <c r="N426" i="3" a="1"/>
  <c r="N426" i="3" s="1"/>
  <c r="N425" i="3" a="1"/>
  <c r="N425" i="3" s="1"/>
  <c r="O427" i="3"/>
  <c r="O426" i="3"/>
  <c r="O425" i="3"/>
  <c r="O424" i="3"/>
  <c r="O423" i="3"/>
  <c r="N423" i="3" a="1"/>
  <c r="N423" i="3" s="1"/>
  <c r="I422" i="3" l="1"/>
  <c r="P422" i="3" a="1"/>
  <c r="P422" i="3" s="1"/>
  <c r="S422" i="3"/>
  <c r="I421" i="3"/>
  <c r="P421" i="3" a="1"/>
  <c r="P421" i="3" s="1"/>
  <c r="S421" i="3"/>
  <c r="I420" i="3"/>
  <c r="P420" i="3" a="1"/>
  <c r="P420" i="3" s="1"/>
  <c r="S420" i="3"/>
  <c r="I419" i="3"/>
  <c r="P419" i="3" a="1"/>
  <c r="P419" i="3" s="1"/>
  <c r="S419" i="3"/>
  <c r="I418" i="3"/>
  <c r="P418" i="3" a="1"/>
  <c r="P418" i="3" s="1"/>
  <c r="S418" i="3"/>
  <c r="I417" i="3"/>
  <c r="P417" i="3" a="1"/>
  <c r="P417" i="3" s="1"/>
  <c r="S417" i="3"/>
  <c r="I416" i="3"/>
  <c r="P416" i="3" a="1"/>
  <c r="P416" i="3" s="1"/>
  <c r="S416" i="3"/>
  <c r="I415" i="3"/>
  <c r="P415" i="3" a="1"/>
  <c r="P415" i="3" s="1"/>
  <c r="S415" i="3"/>
  <c r="I414" i="3"/>
  <c r="P414" i="3" a="1"/>
  <c r="P414" i="3" s="1"/>
  <c r="S414" i="3"/>
  <c r="I413" i="3"/>
  <c r="P413" i="3" a="1"/>
  <c r="P413" i="3" s="1"/>
  <c r="S413" i="3"/>
  <c r="I412" i="3"/>
  <c r="P412" i="3" a="1"/>
  <c r="P412" i="3" s="1"/>
  <c r="S412" i="3"/>
  <c r="I411" i="3"/>
  <c r="P411" i="3" a="1"/>
  <c r="P411" i="3" s="1"/>
  <c r="S411" i="3"/>
  <c r="I410" i="3"/>
  <c r="P410" i="3" a="1"/>
  <c r="P410" i="3" s="1"/>
  <c r="S410" i="3"/>
  <c r="I409" i="3"/>
  <c r="P409" i="3" a="1"/>
  <c r="P409" i="3" s="1"/>
  <c r="S409" i="3"/>
  <c r="I408" i="3"/>
  <c r="P408" i="3" a="1"/>
  <c r="P408" i="3" s="1"/>
  <c r="S408" i="3"/>
  <c r="I407" i="3"/>
  <c r="P407" i="3" a="1"/>
  <c r="P407" i="3" s="1"/>
  <c r="S407" i="3"/>
  <c r="I406" i="3"/>
  <c r="P406" i="3" a="1"/>
  <c r="P406" i="3" s="1"/>
  <c r="S406" i="3"/>
  <c r="I405" i="3"/>
  <c r="P405" i="3" a="1"/>
  <c r="P405" i="3" s="1"/>
  <c r="S405" i="3"/>
  <c r="I404" i="3"/>
  <c r="P404" i="3" a="1"/>
  <c r="P404" i="3" s="1"/>
  <c r="S404" i="3"/>
  <c r="I403" i="3"/>
  <c r="P403" i="3" a="1"/>
  <c r="P403" i="3" s="1"/>
  <c r="S403" i="3"/>
  <c r="I402" i="3"/>
  <c r="P402" i="3" a="1"/>
  <c r="P402" i="3" s="1"/>
  <c r="S402" i="3"/>
  <c r="I401" i="3"/>
  <c r="P401" i="3" a="1"/>
  <c r="P401" i="3" s="1"/>
  <c r="S401" i="3"/>
  <c r="I400" i="3"/>
  <c r="P400" i="3" a="1"/>
  <c r="P400" i="3" s="1"/>
  <c r="S400" i="3"/>
  <c r="I399" i="3"/>
  <c r="P399" i="3" a="1"/>
  <c r="P399" i="3" s="1"/>
  <c r="S399" i="3"/>
  <c r="I398" i="3"/>
  <c r="P398" i="3" a="1"/>
  <c r="P398" i="3" s="1"/>
  <c r="S398" i="3"/>
  <c r="I397" i="3"/>
  <c r="P397" i="3" a="1"/>
  <c r="P397" i="3" s="1"/>
  <c r="S397" i="3"/>
  <c r="I396" i="3"/>
  <c r="P396" i="3" a="1"/>
  <c r="P396" i="3" s="1"/>
  <c r="S396" i="3"/>
  <c r="I395" i="3"/>
  <c r="P395" i="3" a="1"/>
  <c r="P395" i="3" s="1"/>
  <c r="S395" i="3"/>
  <c r="I394" i="3"/>
  <c r="P394" i="3" a="1"/>
  <c r="P394" i="3" s="1"/>
  <c r="S394" i="3"/>
  <c r="I393" i="3"/>
  <c r="P393" i="3" a="1"/>
  <c r="P393" i="3" s="1"/>
  <c r="S393" i="3"/>
  <c r="I392" i="3"/>
  <c r="P392" i="3" a="1"/>
  <c r="P392" i="3" s="1"/>
  <c r="S392" i="3"/>
  <c r="I391" i="3"/>
  <c r="P391" i="3" a="1"/>
  <c r="P391" i="3" s="1"/>
  <c r="S391" i="3"/>
  <c r="I390" i="3"/>
  <c r="P390" i="3" a="1"/>
  <c r="P390" i="3" s="1"/>
  <c r="S390" i="3"/>
  <c r="I389" i="3"/>
  <c r="P389" i="3" a="1"/>
  <c r="P389" i="3" s="1"/>
  <c r="S389" i="3"/>
  <c r="I388" i="3"/>
  <c r="P388" i="3" a="1"/>
  <c r="P388" i="3" s="1"/>
  <c r="S388" i="3"/>
  <c r="I387" i="3"/>
  <c r="P387" i="3" a="1"/>
  <c r="P387" i="3" s="1"/>
  <c r="S387" i="3"/>
  <c r="I386" i="3"/>
  <c r="P386" i="3" a="1"/>
  <c r="P386" i="3" s="1"/>
  <c r="S386" i="3"/>
  <c r="I385" i="3"/>
  <c r="P385" i="3" a="1"/>
  <c r="P385" i="3" s="1"/>
  <c r="S385" i="3"/>
  <c r="I384" i="3"/>
  <c r="P384" i="3" a="1"/>
  <c r="P384" i="3" s="1"/>
  <c r="S384" i="3"/>
  <c r="I383" i="3"/>
  <c r="P383" i="3" a="1"/>
  <c r="P383" i="3" s="1"/>
  <c r="S383" i="3"/>
  <c r="I382" i="3"/>
  <c r="P382" i="3" a="1"/>
  <c r="P382" i="3" s="1"/>
  <c r="S382" i="3"/>
  <c r="I381" i="3"/>
  <c r="P381" i="3" a="1"/>
  <c r="P381" i="3" s="1"/>
  <c r="S381" i="3"/>
  <c r="I380" i="3"/>
  <c r="P380" i="3" a="1"/>
  <c r="P380" i="3" s="1"/>
  <c r="S380" i="3"/>
  <c r="I379" i="3"/>
  <c r="P379" i="3" a="1"/>
  <c r="P379" i="3" s="1"/>
  <c r="S379" i="3"/>
  <c r="I378" i="3"/>
  <c r="P378" i="3" a="1"/>
  <c r="P378" i="3" s="1"/>
  <c r="S378" i="3"/>
  <c r="J383" i="3" l="1"/>
  <c r="L383" i="3" s="1"/>
  <c r="J385" i="3"/>
  <c r="L385" i="3" s="1"/>
  <c r="O387" i="3"/>
  <c r="J387" i="3"/>
  <c r="L387" i="3" s="1"/>
  <c r="J389" i="3"/>
  <c r="L389" i="3" s="1"/>
  <c r="J391" i="3"/>
  <c r="L391" i="3" s="1"/>
  <c r="J393" i="3"/>
  <c r="L393" i="3" s="1"/>
  <c r="J395" i="3"/>
  <c r="L395" i="3" s="1"/>
  <c r="J397" i="3"/>
  <c r="L397" i="3" s="1"/>
  <c r="J399" i="3"/>
  <c r="L399" i="3" s="1"/>
  <c r="N401" i="3" a="1"/>
  <c r="N401" i="3" s="1"/>
  <c r="J401" i="3"/>
  <c r="L401" i="3" s="1"/>
  <c r="J403" i="3"/>
  <c r="L403" i="3" s="1"/>
  <c r="J405" i="3"/>
  <c r="L405" i="3" s="1"/>
  <c r="J407" i="3"/>
  <c r="L407" i="3" s="1"/>
  <c r="O409" i="3"/>
  <c r="J409" i="3"/>
  <c r="L409" i="3" s="1"/>
  <c r="J411" i="3"/>
  <c r="L411" i="3" s="1"/>
  <c r="J413" i="3"/>
  <c r="L413" i="3" s="1"/>
  <c r="J415" i="3"/>
  <c r="L415" i="3" s="1"/>
  <c r="J417" i="3"/>
  <c r="L417" i="3" s="1"/>
  <c r="J419" i="3"/>
  <c r="L419" i="3" s="1"/>
  <c r="N421" i="3" a="1"/>
  <c r="N421" i="3" s="1"/>
  <c r="J421" i="3"/>
  <c r="L421" i="3" s="1"/>
  <c r="J381" i="3"/>
  <c r="L381" i="3" s="1"/>
  <c r="J379" i="3"/>
  <c r="L379" i="3" s="1"/>
  <c r="N378" i="3" a="1"/>
  <c r="N378" i="3" s="1"/>
  <c r="J378" i="3"/>
  <c r="L378" i="3" s="1"/>
  <c r="J380" i="3"/>
  <c r="L380" i="3" s="1"/>
  <c r="J382" i="3"/>
  <c r="L382" i="3" s="1"/>
  <c r="J384" i="3"/>
  <c r="L384" i="3" s="1"/>
  <c r="J386" i="3"/>
  <c r="L386" i="3" s="1"/>
  <c r="O388" i="3"/>
  <c r="J388" i="3"/>
  <c r="L388" i="3" s="1"/>
  <c r="J390" i="3"/>
  <c r="L390" i="3" s="1"/>
  <c r="J392" i="3"/>
  <c r="L392" i="3" s="1"/>
  <c r="J394" i="3"/>
  <c r="L394" i="3" s="1"/>
  <c r="J396" i="3"/>
  <c r="L396" i="3" s="1"/>
  <c r="J398" i="3"/>
  <c r="L398" i="3" s="1"/>
  <c r="J400" i="3"/>
  <c r="L400" i="3" s="1"/>
  <c r="J402" i="3"/>
  <c r="L402" i="3" s="1"/>
  <c r="J404" i="3"/>
  <c r="L404" i="3" s="1"/>
  <c r="J406" i="3"/>
  <c r="L406" i="3" s="1"/>
  <c r="J408" i="3"/>
  <c r="L408" i="3" s="1"/>
  <c r="J410" i="3"/>
  <c r="L410" i="3" s="1"/>
  <c r="N412" i="3" a="1"/>
  <c r="N412" i="3" s="1"/>
  <c r="J412" i="3"/>
  <c r="L412" i="3" s="1"/>
  <c r="J414" i="3"/>
  <c r="L414" i="3" s="1"/>
  <c r="J416" i="3"/>
  <c r="L416" i="3" s="1"/>
  <c r="O418" i="3"/>
  <c r="J418" i="3"/>
  <c r="L418" i="3" s="1"/>
  <c r="J420" i="3"/>
  <c r="L420" i="3" s="1"/>
  <c r="J422" i="3"/>
  <c r="L422" i="3" s="1"/>
  <c r="N399" i="3" a="1"/>
  <c r="N399" i="3" s="1"/>
  <c r="N410" i="3" a="1"/>
  <c r="N410" i="3" s="1"/>
  <c r="N409" i="3" a="1"/>
  <c r="N409" i="3" s="1"/>
  <c r="N388" i="3" a="1"/>
  <c r="N388" i="3" s="1"/>
  <c r="N418" i="3" a="1"/>
  <c r="N418" i="3" s="1"/>
  <c r="N417" i="3" a="1"/>
  <c r="N417" i="3" s="1"/>
  <c r="O422" i="3"/>
  <c r="N422" i="3" a="1"/>
  <c r="N422" i="3" s="1"/>
  <c r="O421" i="3"/>
  <c r="O420" i="3"/>
  <c r="N420" i="3" a="1"/>
  <c r="N420" i="3" s="1"/>
  <c r="O419" i="3"/>
  <c r="N419" i="3" a="1"/>
  <c r="N419" i="3" s="1"/>
  <c r="O417" i="3"/>
  <c r="O416" i="3"/>
  <c r="N416" i="3" a="1"/>
  <c r="N416" i="3" s="1"/>
  <c r="O415" i="3"/>
  <c r="N415" i="3" a="1"/>
  <c r="N415" i="3" s="1"/>
  <c r="N404" i="3" a="1"/>
  <c r="N404" i="3" s="1"/>
  <c r="N387" i="3" a="1"/>
  <c r="N387" i="3" s="1"/>
  <c r="N405" i="3" a="1"/>
  <c r="N405" i="3" s="1"/>
  <c r="N402" i="3" a="1"/>
  <c r="N402" i="3" s="1"/>
  <c r="O414" i="3"/>
  <c r="N414" i="3" a="1"/>
  <c r="N414" i="3" s="1"/>
  <c r="O413" i="3"/>
  <c r="N413" i="3" a="1"/>
  <c r="N413" i="3" s="1"/>
  <c r="O412" i="3"/>
  <c r="O411" i="3"/>
  <c r="N411" i="3" a="1"/>
  <c r="N411" i="3" s="1"/>
  <c r="O410" i="3"/>
  <c r="O408" i="3"/>
  <c r="N408" i="3" a="1"/>
  <c r="N408" i="3" s="1"/>
  <c r="O407" i="3"/>
  <c r="N407" i="3" a="1"/>
  <c r="N407" i="3" s="1"/>
  <c r="O406" i="3"/>
  <c r="N406" i="3" a="1"/>
  <c r="N406" i="3" s="1"/>
  <c r="O405" i="3"/>
  <c r="O404" i="3"/>
  <c r="O402" i="3"/>
  <c r="O403" i="3"/>
  <c r="N403" i="3" a="1"/>
  <c r="N403" i="3" s="1"/>
  <c r="O401" i="3"/>
  <c r="O399" i="3"/>
  <c r="O400" i="3"/>
  <c r="N400" i="3" a="1"/>
  <c r="N400" i="3" s="1"/>
  <c r="O398" i="3"/>
  <c r="N398" i="3" a="1"/>
  <c r="N398" i="3" s="1"/>
  <c r="N380" i="3" a="1"/>
  <c r="N380" i="3" s="1"/>
  <c r="N392" i="3" a="1"/>
  <c r="N392" i="3" s="1"/>
  <c r="O397" i="3"/>
  <c r="N397" i="3" a="1"/>
  <c r="N397" i="3" s="1"/>
  <c r="O396" i="3"/>
  <c r="N396" i="3" a="1"/>
  <c r="N396" i="3" s="1"/>
  <c r="O395" i="3"/>
  <c r="N395" i="3" a="1"/>
  <c r="N395" i="3" s="1"/>
  <c r="O394" i="3"/>
  <c r="N394" i="3" a="1"/>
  <c r="N394" i="3" s="1"/>
  <c r="O392" i="3"/>
  <c r="O393" i="3"/>
  <c r="N393" i="3" a="1"/>
  <c r="N393" i="3" s="1"/>
  <c r="O391" i="3"/>
  <c r="N391" i="3" a="1"/>
  <c r="N391" i="3" s="1"/>
  <c r="O390" i="3"/>
  <c r="N390" i="3" a="1"/>
  <c r="N390" i="3" s="1"/>
  <c r="O389" i="3"/>
  <c r="N389" i="3" a="1"/>
  <c r="N389" i="3" s="1"/>
  <c r="O386" i="3"/>
  <c r="N386" i="3" a="1"/>
  <c r="N386" i="3" s="1"/>
  <c r="O384" i="3"/>
  <c r="O385" i="3"/>
  <c r="N385" i="3" a="1"/>
  <c r="N385" i="3" s="1"/>
  <c r="N384" i="3" a="1"/>
  <c r="N384" i="3" s="1"/>
  <c r="O383" i="3"/>
  <c r="O382" i="3"/>
  <c r="N383" i="3" a="1"/>
  <c r="N383" i="3" s="1"/>
  <c r="N382" i="3" a="1"/>
  <c r="N382" i="3" s="1"/>
  <c r="O381" i="3"/>
  <c r="N381" i="3" a="1"/>
  <c r="N381" i="3" s="1"/>
  <c r="O380" i="3"/>
  <c r="O379" i="3"/>
  <c r="N379" i="3" a="1"/>
  <c r="N379" i="3" s="1"/>
  <c r="O378" i="3"/>
  <c r="I377" i="3"/>
  <c r="P377" i="3" a="1"/>
  <c r="P377" i="3" s="1"/>
  <c r="S377" i="3"/>
  <c r="I376" i="3"/>
  <c r="P376" i="3" a="1"/>
  <c r="P376" i="3" s="1"/>
  <c r="S376" i="3"/>
  <c r="I375" i="3"/>
  <c r="P375" i="3" a="1"/>
  <c r="P375" i="3" s="1"/>
  <c r="S375" i="3"/>
  <c r="I374" i="3"/>
  <c r="P374" i="3" a="1"/>
  <c r="P374" i="3" s="1"/>
  <c r="S374" i="3"/>
  <c r="I373" i="3"/>
  <c r="P373" i="3" a="1"/>
  <c r="P373" i="3" s="1"/>
  <c r="S373" i="3"/>
  <c r="I372" i="3"/>
  <c r="P372" i="3" a="1"/>
  <c r="P372" i="3" s="1"/>
  <c r="S372" i="3"/>
  <c r="I371" i="3"/>
  <c r="P371" i="3" a="1"/>
  <c r="P371" i="3" s="1"/>
  <c r="S371" i="3"/>
  <c r="I370" i="3"/>
  <c r="P370" i="3" a="1"/>
  <c r="P370" i="3" s="1"/>
  <c r="S370" i="3"/>
  <c r="I369" i="3"/>
  <c r="P369" i="3" a="1"/>
  <c r="P369" i="3" s="1"/>
  <c r="S369" i="3"/>
  <c r="I368" i="3"/>
  <c r="P368" i="3" a="1"/>
  <c r="P368" i="3" s="1"/>
  <c r="S368" i="3"/>
  <c r="I367" i="3"/>
  <c r="P367" i="3" a="1"/>
  <c r="P367" i="3" s="1"/>
  <c r="S367" i="3"/>
  <c r="I366" i="3"/>
  <c r="P366" i="3" a="1"/>
  <c r="P366" i="3" s="1"/>
  <c r="S366" i="3"/>
  <c r="I365" i="3"/>
  <c r="P365" i="3" a="1"/>
  <c r="P365" i="3" s="1"/>
  <c r="S365" i="3"/>
  <c r="I364" i="3"/>
  <c r="P364" i="3" a="1"/>
  <c r="P364" i="3" s="1"/>
  <c r="S364" i="3"/>
  <c r="I363" i="3"/>
  <c r="P363" i="3" a="1"/>
  <c r="P363" i="3" s="1"/>
  <c r="S363" i="3"/>
  <c r="I362" i="3"/>
  <c r="P362" i="3" a="1"/>
  <c r="P362" i="3" s="1"/>
  <c r="S362" i="3"/>
  <c r="I361" i="3"/>
  <c r="P361" i="3" a="1"/>
  <c r="P361" i="3" s="1"/>
  <c r="S361" i="3"/>
  <c r="I360" i="3"/>
  <c r="P360" i="3" a="1"/>
  <c r="P360" i="3" s="1"/>
  <c r="S360" i="3"/>
  <c r="I359" i="3"/>
  <c r="P359" i="3" a="1"/>
  <c r="P359" i="3" s="1"/>
  <c r="S359" i="3"/>
  <c r="J360" i="3" l="1"/>
  <c r="L360" i="3" s="1"/>
  <c r="J362" i="3"/>
  <c r="L362" i="3" s="1"/>
  <c r="J364" i="3"/>
  <c r="L364" i="3" s="1"/>
  <c r="J366" i="3"/>
  <c r="L366" i="3" s="1"/>
  <c r="J368" i="3"/>
  <c r="L368" i="3" s="1"/>
  <c r="J370" i="3"/>
  <c r="L370" i="3" s="1"/>
  <c r="J372" i="3"/>
  <c r="L372" i="3" s="1"/>
  <c r="J374" i="3"/>
  <c r="L374" i="3" s="1"/>
  <c r="J376" i="3"/>
  <c r="L376" i="3" s="1"/>
  <c r="J361" i="3"/>
  <c r="L361" i="3" s="1"/>
  <c r="J365" i="3"/>
  <c r="L365" i="3" s="1"/>
  <c r="N369" i="3" a="1"/>
  <c r="N369" i="3" s="1"/>
  <c r="J369" i="3"/>
  <c r="L369" i="3" s="1"/>
  <c r="J375" i="3"/>
  <c r="L375" i="3" s="1"/>
  <c r="J359" i="3"/>
  <c r="L359" i="3" s="1"/>
  <c r="N363" i="3" a="1"/>
  <c r="N363" i="3" s="1"/>
  <c r="J363" i="3"/>
  <c r="L363" i="3" s="1"/>
  <c r="J367" i="3"/>
  <c r="L367" i="3" s="1"/>
  <c r="J371" i="3"/>
  <c r="L371" i="3" s="1"/>
  <c r="J373" i="3"/>
  <c r="L373" i="3" s="1"/>
  <c r="J377" i="3"/>
  <c r="L377" i="3" s="1"/>
  <c r="N370" i="3" a="1"/>
  <c r="N370" i="3" s="1"/>
  <c r="N368" i="3" a="1"/>
  <c r="N368" i="3" s="1"/>
  <c r="N373" i="3" a="1"/>
  <c r="N373" i="3" s="1"/>
  <c r="N367" i="3" a="1"/>
  <c r="N367" i="3" s="1"/>
  <c r="N375" i="3" a="1"/>
  <c r="N375" i="3" s="1"/>
  <c r="O377" i="3"/>
  <c r="N377" i="3" a="1"/>
  <c r="N377" i="3" s="1"/>
  <c r="O376" i="3"/>
  <c r="N376" i="3" a="1"/>
  <c r="N376" i="3" s="1"/>
  <c r="O375" i="3"/>
  <c r="O374" i="3"/>
  <c r="N374" i="3" a="1"/>
  <c r="N374" i="3" s="1"/>
  <c r="O373" i="3"/>
  <c r="O372" i="3"/>
  <c r="N372" i="3" a="1"/>
  <c r="N372" i="3" s="1"/>
  <c r="O370" i="3"/>
  <c r="O371" i="3"/>
  <c r="N371" i="3" a="1"/>
  <c r="N371" i="3" s="1"/>
  <c r="O369" i="3"/>
  <c r="O368" i="3"/>
  <c r="O367" i="3"/>
  <c r="O366" i="3"/>
  <c r="N366" i="3" a="1"/>
  <c r="N366" i="3" s="1"/>
  <c r="O365" i="3"/>
  <c r="N365" i="3" a="1"/>
  <c r="N365" i="3" s="1"/>
  <c r="O364" i="3"/>
  <c r="N364" i="3" a="1"/>
  <c r="N364" i="3" s="1"/>
  <c r="O363" i="3"/>
  <c r="O362" i="3"/>
  <c r="N362" i="3" a="1"/>
  <c r="N362" i="3" s="1"/>
  <c r="O361" i="3"/>
  <c r="N361" i="3" a="1"/>
  <c r="N361" i="3" s="1"/>
  <c r="O360" i="3"/>
  <c r="N360" i="3" a="1"/>
  <c r="N360" i="3" s="1"/>
  <c r="O359" i="3"/>
  <c r="N359" i="3" a="1"/>
  <c r="N359" i="3" s="1"/>
  <c r="I358" i="3" l="1"/>
  <c r="J358" i="3" s="1"/>
  <c r="P358" i="3" a="1"/>
  <c r="P358" i="3" s="1"/>
  <c r="S358" i="3"/>
  <c r="I357" i="3"/>
  <c r="J357" i="3" s="1"/>
  <c r="P357" i="3" a="1"/>
  <c r="P357" i="3" s="1"/>
  <c r="S357" i="3"/>
  <c r="I356" i="3"/>
  <c r="J356" i="3" s="1"/>
  <c r="P356" i="3" a="1"/>
  <c r="P356" i="3" s="1"/>
  <c r="S356" i="3"/>
  <c r="I355" i="3"/>
  <c r="J355" i="3" s="1"/>
  <c r="P355" i="3" a="1"/>
  <c r="P355" i="3" s="1"/>
  <c r="S355" i="3"/>
  <c r="I354" i="3"/>
  <c r="J354" i="3" s="1"/>
  <c r="P354" i="3" a="1"/>
  <c r="P354" i="3" s="1"/>
  <c r="S354" i="3"/>
  <c r="I353" i="3"/>
  <c r="J353" i="3" s="1"/>
  <c r="P353" i="3" a="1"/>
  <c r="P353" i="3" s="1"/>
  <c r="S353" i="3"/>
  <c r="L355" i="3" l="1"/>
  <c r="L356" i="3"/>
  <c r="L358" i="3"/>
  <c r="L353" i="3"/>
  <c r="L357" i="3"/>
  <c r="L354" i="3"/>
  <c r="N355" i="3" a="1"/>
  <c r="N355" i="3" s="1"/>
  <c r="O358" i="3"/>
  <c r="N358" i="3" a="1"/>
  <c r="N358" i="3" s="1"/>
  <c r="O357" i="3"/>
  <c r="N357" i="3" a="1"/>
  <c r="N357" i="3" s="1"/>
  <c r="O356" i="3"/>
  <c r="N356" i="3" a="1"/>
  <c r="N356" i="3" s="1"/>
  <c r="O355" i="3"/>
  <c r="O354" i="3"/>
  <c r="N354" i="3" a="1"/>
  <c r="N354" i="3" s="1"/>
  <c r="O353" i="3"/>
  <c r="N353" i="3" a="1"/>
  <c r="N353" i="3" s="1"/>
  <c r="I352" i="3" l="1"/>
  <c r="J352" i="3" s="1"/>
  <c r="P352" i="3" a="1"/>
  <c r="P352" i="3" s="1"/>
  <c r="S352" i="3"/>
  <c r="I351" i="3"/>
  <c r="J351" i="3" s="1"/>
  <c r="P351" i="3" a="1"/>
  <c r="P351" i="3" s="1"/>
  <c r="S351" i="3"/>
  <c r="I350" i="3"/>
  <c r="J350" i="3" s="1"/>
  <c r="P350" i="3" a="1"/>
  <c r="P350" i="3" s="1"/>
  <c r="S350" i="3"/>
  <c r="L351" i="3" l="1"/>
  <c r="L350" i="3"/>
  <c r="L352" i="3"/>
  <c r="O352" i="3"/>
  <c r="N352" i="3" a="1"/>
  <c r="N352" i="3" s="1"/>
  <c r="O351" i="3"/>
  <c r="N351" i="3" a="1"/>
  <c r="N351" i="3" s="1"/>
  <c r="O350" i="3"/>
  <c r="N350" i="3" a="1"/>
  <c r="N350" i="3" s="1"/>
  <c r="I349" i="3" l="1"/>
  <c r="J349" i="3" s="1"/>
  <c r="P349" i="3" a="1"/>
  <c r="P349" i="3" s="1"/>
  <c r="S349" i="3"/>
  <c r="I348" i="3"/>
  <c r="P348" i="3" a="1"/>
  <c r="P348" i="3" s="1"/>
  <c r="S348" i="3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2" i="17"/>
  <c r="I347" i="3"/>
  <c r="P347" i="3" a="1"/>
  <c r="P347" i="3" s="1"/>
  <c r="S347" i="3"/>
  <c r="I346" i="3"/>
  <c r="P346" i="3" a="1"/>
  <c r="P346" i="3" s="1"/>
  <c r="S346" i="3"/>
  <c r="I345" i="3"/>
  <c r="P345" i="3" a="1"/>
  <c r="P345" i="3" s="1"/>
  <c r="S345" i="3"/>
  <c r="I344" i="3"/>
  <c r="P344" i="3" a="1"/>
  <c r="P344" i="3" s="1"/>
  <c r="S344" i="3"/>
  <c r="I343" i="3"/>
  <c r="P343" i="3" a="1"/>
  <c r="P343" i="3" s="1"/>
  <c r="S343" i="3"/>
  <c r="I342" i="3"/>
  <c r="P342" i="3" a="1"/>
  <c r="P342" i="3" s="1"/>
  <c r="S342" i="3"/>
  <c r="I341" i="3"/>
  <c r="P341" i="3" a="1"/>
  <c r="P341" i="3" s="1"/>
  <c r="S341" i="3"/>
  <c r="I340" i="3"/>
  <c r="P340" i="3" a="1"/>
  <c r="P340" i="3" s="1"/>
  <c r="S340" i="3"/>
  <c r="I339" i="3"/>
  <c r="P339" i="3" a="1"/>
  <c r="P339" i="3" s="1"/>
  <c r="S339" i="3"/>
  <c r="I338" i="3"/>
  <c r="P338" i="3" a="1"/>
  <c r="P338" i="3" s="1"/>
  <c r="S338" i="3"/>
  <c r="I337" i="3"/>
  <c r="P337" i="3" a="1"/>
  <c r="P337" i="3" s="1"/>
  <c r="S337" i="3"/>
  <c r="I336" i="3"/>
  <c r="P336" i="3" a="1"/>
  <c r="P336" i="3" s="1"/>
  <c r="S336" i="3"/>
  <c r="I335" i="3"/>
  <c r="P335" i="3" a="1"/>
  <c r="P335" i="3" s="1"/>
  <c r="S335" i="3"/>
  <c r="I334" i="3"/>
  <c r="P334" i="3" a="1"/>
  <c r="P334" i="3" s="1"/>
  <c r="S334" i="3"/>
  <c r="I333" i="3"/>
  <c r="P333" i="3" a="1"/>
  <c r="P333" i="3" s="1"/>
  <c r="S333" i="3"/>
  <c r="I332" i="3"/>
  <c r="P332" i="3" a="1"/>
  <c r="P332" i="3" s="1"/>
  <c r="S332" i="3"/>
  <c r="I331" i="3"/>
  <c r="P331" i="3" a="1"/>
  <c r="P331" i="3" s="1"/>
  <c r="S331" i="3"/>
  <c r="I330" i="3"/>
  <c r="P330" i="3" a="1"/>
  <c r="P330" i="3" s="1"/>
  <c r="S330" i="3"/>
  <c r="I329" i="3"/>
  <c r="P329" i="3" a="1"/>
  <c r="P329" i="3" s="1"/>
  <c r="S329" i="3"/>
  <c r="I328" i="3"/>
  <c r="P328" i="3" a="1"/>
  <c r="P328" i="3" s="1"/>
  <c r="S328" i="3"/>
  <c r="I327" i="3"/>
  <c r="P327" i="3" a="1"/>
  <c r="P327" i="3" s="1"/>
  <c r="S327" i="3"/>
  <c r="I326" i="3"/>
  <c r="P326" i="3" a="1"/>
  <c r="P326" i="3" s="1"/>
  <c r="S326" i="3"/>
  <c r="I325" i="3"/>
  <c r="P325" i="3" a="1"/>
  <c r="P325" i="3" s="1"/>
  <c r="S325" i="3"/>
  <c r="I324" i="3"/>
  <c r="P324" i="3" a="1"/>
  <c r="P324" i="3" s="1"/>
  <c r="S324" i="3"/>
  <c r="I323" i="3"/>
  <c r="P323" i="3" a="1"/>
  <c r="P323" i="3" s="1"/>
  <c r="S323" i="3"/>
  <c r="I322" i="3"/>
  <c r="P322" i="3" a="1"/>
  <c r="P322" i="3" s="1"/>
  <c r="S322" i="3"/>
  <c r="I321" i="3"/>
  <c r="P321" i="3" a="1"/>
  <c r="P321" i="3" s="1"/>
  <c r="S321" i="3"/>
  <c r="O323" i="3" l="1"/>
  <c r="J323" i="3"/>
  <c r="J327" i="3"/>
  <c r="L327" i="3" s="1"/>
  <c r="J329" i="3"/>
  <c r="L329" i="3" s="1"/>
  <c r="J331" i="3"/>
  <c r="L331" i="3" s="1"/>
  <c r="J333" i="3"/>
  <c r="L333" i="3" s="1"/>
  <c r="N335" i="3" a="1"/>
  <c r="N335" i="3" s="1"/>
  <c r="J335" i="3"/>
  <c r="L335" i="3" s="1"/>
  <c r="J337" i="3"/>
  <c r="L337" i="3" s="1"/>
  <c r="N339" i="3" a="1"/>
  <c r="N339" i="3" s="1"/>
  <c r="J339" i="3"/>
  <c r="L339" i="3" s="1"/>
  <c r="J341" i="3"/>
  <c r="L341" i="3" s="1"/>
  <c r="N343" i="3" a="1"/>
  <c r="N343" i="3" s="1"/>
  <c r="J343" i="3"/>
  <c r="L343" i="3" s="1"/>
  <c r="J345" i="3"/>
  <c r="L345" i="3" s="1"/>
  <c r="J347" i="3"/>
  <c r="L347" i="3" s="1"/>
  <c r="J325" i="3"/>
  <c r="L325" i="3" s="1"/>
  <c r="J348" i="3"/>
  <c r="L348" i="3" s="1"/>
  <c r="N321" i="3" a="1"/>
  <c r="N321" i="3" s="1"/>
  <c r="J321" i="3"/>
  <c r="L321" i="3" s="1"/>
  <c r="N322" i="3" a="1"/>
  <c r="N322" i="3" s="1"/>
  <c r="J322" i="3"/>
  <c r="L322" i="3" s="1"/>
  <c r="J324" i="3"/>
  <c r="L324" i="3" s="1"/>
  <c r="J326" i="3"/>
  <c r="L326" i="3" s="1"/>
  <c r="J328" i="3"/>
  <c r="L328" i="3" s="1"/>
  <c r="N330" i="3" a="1"/>
  <c r="N330" i="3" s="1"/>
  <c r="J330" i="3"/>
  <c r="L330" i="3" s="1"/>
  <c r="J332" i="3"/>
  <c r="L332" i="3" s="1"/>
  <c r="J334" i="3"/>
  <c r="L334" i="3" s="1"/>
  <c r="N336" i="3" a="1"/>
  <c r="N336" i="3" s="1"/>
  <c r="J336" i="3"/>
  <c r="L336" i="3" s="1"/>
  <c r="N338" i="3" a="1"/>
  <c r="N338" i="3" s="1"/>
  <c r="J338" i="3"/>
  <c r="L338" i="3" s="1"/>
  <c r="O340" i="3"/>
  <c r="J340" i="3"/>
  <c r="L340" i="3" s="1"/>
  <c r="J342" i="3"/>
  <c r="L342" i="3" s="1"/>
  <c r="J344" i="3"/>
  <c r="L344" i="3" s="1"/>
  <c r="N346" i="3" a="1"/>
  <c r="N346" i="3" s="1"/>
  <c r="J346" i="3"/>
  <c r="L346" i="3" s="1"/>
  <c r="L349" i="3"/>
  <c r="N349" i="3" a="1"/>
  <c r="N349" i="3" s="1"/>
  <c r="O349" i="3"/>
  <c r="O348" i="3"/>
  <c r="N348" i="3" a="1"/>
  <c r="N348" i="3" s="1"/>
  <c r="O347" i="3"/>
  <c r="N347" i="3" a="1"/>
  <c r="N347" i="3" s="1"/>
  <c r="N344" i="3" a="1"/>
  <c r="N344" i="3" s="1"/>
  <c r="N327" i="3" a="1"/>
  <c r="N327" i="3" s="1"/>
  <c r="O346" i="3"/>
  <c r="O345" i="3"/>
  <c r="N345" i="3" a="1"/>
  <c r="N345" i="3" s="1"/>
  <c r="O344" i="3"/>
  <c r="O343" i="3"/>
  <c r="O342" i="3"/>
  <c r="N342" i="3" a="1"/>
  <c r="N342" i="3" s="1"/>
  <c r="O341" i="3"/>
  <c r="N341" i="3" a="1"/>
  <c r="N341" i="3" s="1"/>
  <c r="N340" i="3" a="1"/>
  <c r="N340" i="3" s="1"/>
  <c r="N329" i="3" a="1"/>
  <c r="N329" i="3" s="1"/>
  <c r="O339" i="3"/>
  <c r="O338" i="3"/>
  <c r="O337" i="3"/>
  <c r="N337" i="3" a="1"/>
  <c r="N337" i="3" s="1"/>
  <c r="O336" i="3"/>
  <c r="O335" i="3"/>
  <c r="O334" i="3"/>
  <c r="N334" i="3" a="1"/>
  <c r="N334" i="3" s="1"/>
  <c r="O333" i="3"/>
  <c r="N333" i="3" a="1"/>
  <c r="N333" i="3" s="1"/>
  <c r="N323" i="3" a="1"/>
  <c r="N323" i="3" s="1"/>
  <c r="N324" i="3" a="1"/>
  <c r="N324" i="3" s="1"/>
  <c r="O332" i="3"/>
  <c r="N332" i="3" a="1"/>
  <c r="N332" i="3" s="1"/>
  <c r="O331" i="3"/>
  <c r="N331" i="3" a="1"/>
  <c r="N331" i="3" s="1"/>
  <c r="O330" i="3"/>
  <c r="O329" i="3"/>
  <c r="O328" i="3"/>
  <c r="N328" i="3" a="1"/>
  <c r="N328" i="3" s="1"/>
  <c r="O327" i="3"/>
  <c r="O326" i="3"/>
  <c r="N326" i="3" a="1"/>
  <c r="N326" i="3" s="1"/>
  <c r="O325" i="3"/>
  <c r="N325" i="3" a="1"/>
  <c r="N325" i="3" s="1"/>
  <c r="O324" i="3"/>
  <c r="L323" i="3"/>
  <c r="O322" i="3"/>
  <c r="O321" i="3"/>
  <c r="I287" i="3" l="1"/>
  <c r="P287" i="3" a="1"/>
  <c r="P287" i="3" s="1"/>
  <c r="S287" i="3"/>
  <c r="I272" i="3"/>
  <c r="P272" i="3" a="1"/>
  <c r="P272" i="3" s="1"/>
  <c r="S272" i="3"/>
  <c r="I297" i="3"/>
  <c r="P297" i="3" a="1"/>
  <c r="P297" i="3" s="1"/>
  <c r="S297" i="3"/>
  <c r="I277" i="3"/>
  <c r="P277" i="3" a="1"/>
  <c r="P277" i="3" s="1"/>
  <c r="S277" i="3"/>
  <c r="I296" i="3"/>
  <c r="P296" i="3" a="1"/>
  <c r="P296" i="3" s="1"/>
  <c r="S296" i="3"/>
  <c r="I300" i="3"/>
  <c r="P300" i="3" a="1"/>
  <c r="P300" i="3" s="1"/>
  <c r="S300" i="3"/>
  <c r="I309" i="3"/>
  <c r="P309" i="3" a="1"/>
  <c r="P309" i="3" s="1"/>
  <c r="S309" i="3"/>
  <c r="I294" i="3"/>
  <c r="P294" i="3" a="1"/>
  <c r="P294" i="3" s="1"/>
  <c r="S294" i="3"/>
  <c r="I304" i="3"/>
  <c r="P304" i="3" a="1"/>
  <c r="P304" i="3" s="1"/>
  <c r="S304" i="3"/>
  <c r="I299" i="3"/>
  <c r="P299" i="3" a="1"/>
  <c r="P299" i="3" s="1"/>
  <c r="S299" i="3"/>
  <c r="I302" i="3"/>
  <c r="P302" i="3" a="1"/>
  <c r="P302" i="3" s="1"/>
  <c r="S302" i="3"/>
  <c r="I289" i="3"/>
  <c r="P289" i="3" a="1"/>
  <c r="P289" i="3" s="1"/>
  <c r="S289" i="3"/>
  <c r="I312" i="3"/>
  <c r="P312" i="3" a="1"/>
  <c r="P312" i="3" s="1"/>
  <c r="S312" i="3"/>
  <c r="I313" i="3"/>
  <c r="P313" i="3" a="1"/>
  <c r="P313" i="3" s="1"/>
  <c r="S313" i="3"/>
  <c r="I298" i="3"/>
  <c r="P298" i="3" a="1"/>
  <c r="P298" i="3" s="1"/>
  <c r="S298" i="3"/>
  <c r="I301" i="3"/>
  <c r="P301" i="3" a="1"/>
  <c r="P301" i="3" s="1"/>
  <c r="S301" i="3"/>
  <c r="I283" i="3"/>
  <c r="P283" i="3" a="1"/>
  <c r="P283" i="3" s="1"/>
  <c r="S283" i="3"/>
  <c r="I295" i="3"/>
  <c r="P295" i="3" a="1"/>
  <c r="P295" i="3" s="1"/>
  <c r="S295" i="3"/>
  <c r="I288" i="3"/>
  <c r="P288" i="3" a="1"/>
  <c r="P288" i="3" s="1"/>
  <c r="S288" i="3"/>
  <c r="I311" i="3"/>
  <c r="P311" i="3" a="1"/>
  <c r="P311" i="3" s="1"/>
  <c r="S311" i="3"/>
  <c r="I317" i="3"/>
  <c r="P317" i="3" a="1"/>
  <c r="P317" i="3" s="1"/>
  <c r="S317" i="3"/>
  <c r="I282" i="3"/>
  <c r="P282" i="3" a="1"/>
  <c r="P282" i="3" s="1"/>
  <c r="S282" i="3"/>
  <c r="I316" i="3"/>
  <c r="P316" i="3" a="1"/>
  <c r="P316" i="3" s="1"/>
  <c r="S316" i="3"/>
  <c r="I293" i="3"/>
  <c r="P293" i="3" a="1"/>
  <c r="P293" i="3" s="1"/>
  <c r="S293" i="3"/>
  <c r="I292" i="3"/>
  <c r="P292" i="3" a="1"/>
  <c r="P292" i="3" s="1"/>
  <c r="S292" i="3"/>
  <c r="J282" i="3" l="1"/>
  <c r="L282" i="3" s="1"/>
  <c r="J311" i="3"/>
  <c r="L311" i="3" s="1"/>
  <c r="J295" i="3"/>
  <c r="L295" i="3" s="1"/>
  <c r="N301" i="3" a="1"/>
  <c r="N301" i="3" s="1"/>
  <c r="J301" i="3"/>
  <c r="L301" i="3" s="1"/>
  <c r="J313" i="3"/>
  <c r="L313" i="3" s="1"/>
  <c r="J289" i="3"/>
  <c r="L289" i="3" s="1"/>
  <c r="J299" i="3"/>
  <c r="L299" i="3" s="1"/>
  <c r="J294" i="3"/>
  <c r="L294" i="3" s="1"/>
  <c r="J300" i="3"/>
  <c r="L300" i="3" s="1"/>
  <c r="J277" i="3"/>
  <c r="L277" i="3" s="1"/>
  <c r="J272" i="3"/>
  <c r="L272" i="3" s="1"/>
  <c r="J293" i="3"/>
  <c r="L293" i="3" s="1"/>
  <c r="J292" i="3"/>
  <c r="L292" i="3" s="1"/>
  <c r="J316" i="3"/>
  <c r="L316" i="3" s="1"/>
  <c r="J317" i="3"/>
  <c r="L317" i="3" s="1"/>
  <c r="J288" i="3"/>
  <c r="L288" i="3" s="1"/>
  <c r="J283" i="3"/>
  <c r="L283" i="3" s="1"/>
  <c r="J298" i="3"/>
  <c r="L298" i="3" s="1"/>
  <c r="J312" i="3"/>
  <c r="L312" i="3" s="1"/>
  <c r="J302" i="3"/>
  <c r="L302" i="3" s="1"/>
  <c r="J304" i="3"/>
  <c r="L304" i="3" s="1"/>
  <c r="J309" i="3"/>
  <c r="L309" i="3" s="1"/>
  <c r="J296" i="3"/>
  <c r="L296" i="3" s="1"/>
  <c r="J297" i="3"/>
  <c r="L297" i="3" s="1"/>
  <c r="J287" i="3"/>
  <c r="L287" i="3" s="1"/>
  <c r="N296" i="3" a="1"/>
  <c r="N296" i="3" s="1"/>
  <c r="N295" i="3" a="1"/>
  <c r="N295" i="3" s="1"/>
  <c r="N302" i="3" a="1"/>
  <c r="N302" i="3" s="1"/>
  <c r="N294" i="3" a="1"/>
  <c r="N294" i="3" s="1"/>
  <c r="N293" i="3" a="1"/>
  <c r="N293" i="3" s="1"/>
  <c r="N289" i="3" a="1"/>
  <c r="N289" i="3" s="1"/>
  <c r="N309" i="3" a="1"/>
  <c r="N309" i="3" s="1"/>
  <c r="N304" i="3" a="1"/>
  <c r="N304" i="3" s="1"/>
  <c r="N297" i="3" a="1"/>
  <c r="N297" i="3" s="1"/>
  <c r="O287" i="3"/>
  <c r="N287" i="3" a="1"/>
  <c r="N287" i="3" s="1"/>
  <c r="O272" i="3"/>
  <c r="N272" i="3" a="1"/>
  <c r="N272" i="3" s="1"/>
  <c r="O297" i="3"/>
  <c r="O277" i="3"/>
  <c r="N277" i="3" a="1"/>
  <c r="N277" i="3" s="1"/>
  <c r="O296" i="3"/>
  <c r="O300" i="3"/>
  <c r="N300" i="3" a="1"/>
  <c r="N300" i="3" s="1"/>
  <c r="O309" i="3"/>
  <c r="O294" i="3"/>
  <c r="O304" i="3"/>
  <c r="O299" i="3"/>
  <c r="N299" i="3" a="1"/>
  <c r="N299" i="3" s="1"/>
  <c r="O302" i="3"/>
  <c r="O289" i="3"/>
  <c r="O312" i="3"/>
  <c r="N312" i="3" a="1"/>
  <c r="N312" i="3" s="1"/>
  <c r="O313" i="3"/>
  <c r="N313" i="3" a="1"/>
  <c r="N313" i="3" s="1"/>
  <c r="O298" i="3"/>
  <c r="N298" i="3" a="1"/>
  <c r="N298" i="3" s="1"/>
  <c r="O301" i="3"/>
  <c r="O283" i="3"/>
  <c r="N283" i="3" a="1"/>
  <c r="N283" i="3" s="1"/>
  <c r="O295" i="3"/>
  <c r="O288" i="3"/>
  <c r="N288" i="3" a="1"/>
  <c r="N288" i="3" s="1"/>
  <c r="N316" i="3" a="1"/>
  <c r="N316" i="3" s="1"/>
  <c r="N282" i="3" a="1"/>
  <c r="N282" i="3" s="1"/>
  <c r="N292" i="3" a="1"/>
  <c r="N292" i="3" s="1"/>
  <c r="O311" i="3"/>
  <c r="N311" i="3" a="1"/>
  <c r="N311" i="3" s="1"/>
  <c r="O317" i="3"/>
  <c r="N317" i="3" a="1"/>
  <c r="N317" i="3" s="1"/>
  <c r="O282" i="3"/>
  <c r="O316" i="3"/>
  <c r="O293" i="3"/>
  <c r="O292" i="3"/>
  <c r="I310" i="3" l="1"/>
  <c r="P310" i="3" a="1"/>
  <c r="P310" i="3" s="1"/>
  <c r="S310" i="3"/>
  <c r="I315" i="3"/>
  <c r="P315" i="3" a="1"/>
  <c r="P315" i="3" s="1"/>
  <c r="S315" i="3"/>
  <c r="J315" i="3" l="1"/>
  <c r="L315" i="3" s="1"/>
  <c r="J310" i="3"/>
  <c r="L310" i="3" s="1"/>
  <c r="N315" i="3" a="1"/>
  <c r="N315" i="3" s="1"/>
  <c r="O310" i="3"/>
  <c r="N310" i="3" a="1"/>
  <c r="N310" i="3" s="1"/>
  <c r="O315" i="3"/>
  <c r="I291" i="3" l="1"/>
  <c r="P291" i="3" a="1"/>
  <c r="P291" i="3" s="1"/>
  <c r="S291" i="3"/>
  <c r="I281" i="3"/>
  <c r="P281" i="3" a="1"/>
  <c r="P281" i="3" s="1"/>
  <c r="S281" i="3"/>
  <c r="I286" i="3"/>
  <c r="P286" i="3" a="1"/>
  <c r="P286" i="3" s="1"/>
  <c r="S286" i="3"/>
  <c r="I285" i="3"/>
  <c r="P285" i="3" a="1"/>
  <c r="P285" i="3" s="1"/>
  <c r="S285" i="3"/>
  <c r="I284" i="3"/>
  <c r="P284" i="3" a="1"/>
  <c r="P284" i="3" s="1"/>
  <c r="S284" i="3"/>
  <c r="O281" i="3" l="1"/>
  <c r="J281" i="3"/>
  <c r="L281" i="3" s="1"/>
  <c r="O285" i="3"/>
  <c r="J285" i="3"/>
  <c r="L285" i="3" s="1"/>
  <c r="J284" i="3"/>
  <c r="L284" i="3" s="1"/>
  <c r="J286" i="3"/>
  <c r="L286" i="3" s="1"/>
  <c r="J291" i="3"/>
  <c r="L291" i="3" s="1"/>
  <c r="N285" i="3" a="1"/>
  <c r="N285" i="3" s="1"/>
  <c r="N281" i="3" a="1"/>
  <c r="N281" i="3" s="1"/>
  <c r="N286" i="3" a="1"/>
  <c r="N286" i="3" s="1"/>
  <c r="O291" i="3"/>
  <c r="N291" i="3" a="1"/>
  <c r="N291" i="3" s="1"/>
  <c r="O286" i="3"/>
  <c r="O284" i="3"/>
  <c r="N284" i="3" a="1"/>
  <c r="N284" i="3" s="1"/>
  <c r="I267" i="3"/>
  <c r="P267" i="3" a="1"/>
  <c r="P267" i="3" s="1"/>
  <c r="S267" i="3"/>
  <c r="I266" i="3"/>
  <c r="P266" i="3" a="1"/>
  <c r="P266" i="3" s="1"/>
  <c r="S266" i="3"/>
  <c r="I271" i="3"/>
  <c r="P271" i="3" a="1"/>
  <c r="P271" i="3" s="1"/>
  <c r="S271" i="3"/>
  <c r="V1" i="3"/>
  <c r="I314" i="3"/>
  <c r="P314" i="3" a="1"/>
  <c r="P314" i="3" s="1"/>
  <c r="S314" i="3"/>
  <c r="I303" i="3"/>
  <c r="P303" i="3" a="1"/>
  <c r="P303" i="3" s="1"/>
  <c r="S303" i="3"/>
  <c r="I308" i="3"/>
  <c r="P308" i="3" a="1"/>
  <c r="P308" i="3" s="1"/>
  <c r="S308" i="3"/>
  <c r="I307" i="3"/>
  <c r="P307" i="3" a="1"/>
  <c r="P307" i="3" s="1"/>
  <c r="S307" i="3"/>
  <c r="I306" i="3"/>
  <c r="P306" i="3" a="1"/>
  <c r="P306" i="3" s="1"/>
  <c r="S306" i="3"/>
  <c r="I305" i="3"/>
  <c r="P305" i="3" a="1"/>
  <c r="P305" i="3" s="1"/>
  <c r="S305" i="3"/>
  <c r="I290" i="3"/>
  <c r="P290" i="3" a="1"/>
  <c r="P290" i="3" s="1"/>
  <c r="S290" i="3"/>
  <c r="I280" i="3"/>
  <c r="P280" i="3" a="1"/>
  <c r="P280" i="3" s="1"/>
  <c r="S280" i="3"/>
  <c r="I252" i="3"/>
  <c r="P252" i="3" a="1"/>
  <c r="P252" i="3" s="1"/>
  <c r="S252" i="3"/>
  <c r="I251" i="3"/>
  <c r="P251" i="3" a="1"/>
  <c r="P251" i="3" s="1"/>
  <c r="S251" i="3"/>
  <c r="I250" i="3"/>
  <c r="P250" i="3" a="1"/>
  <c r="P250" i="3" s="1"/>
  <c r="S250" i="3"/>
  <c r="I249" i="3"/>
  <c r="P249" i="3" a="1"/>
  <c r="P249" i="3" s="1"/>
  <c r="S249" i="3"/>
  <c r="I248" i="3"/>
  <c r="P248" i="3" a="1"/>
  <c r="P248" i="3" s="1"/>
  <c r="S248" i="3"/>
  <c r="I230" i="3"/>
  <c r="P230" i="3" a="1"/>
  <c r="P230" i="3" s="1"/>
  <c r="S230" i="3"/>
  <c r="I229" i="3"/>
  <c r="P229" i="3" a="1"/>
  <c r="P229" i="3" s="1"/>
  <c r="S229" i="3"/>
  <c r="I247" i="3"/>
  <c r="P247" i="3" a="1"/>
  <c r="P247" i="3" s="1"/>
  <c r="S247" i="3"/>
  <c r="I246" i="3"/>
  <c r="P246" i="3" a="1"/>
  <c r="P246" i="3" s="1"/>
  <c r="S246" i="3"/>
  <c r="J266" i="3" l="1"/>
  <c r="L266" i="3" s="1"/>
  <c r="J251" i="3"/>
  <c r="L251" i="3" s="1"/>
  <c r="J247" i="3"/>
  <c r="L247" i="3" s="1"/>
  <c r="N230" i="3" a="1"/>
  <c r="N230" i="3" s="1"/>
  <c r="J230" i="3"/>
  <c r="J249" i="3"/>
  <c r="L249" i="3" s="1"/>
  <c r="J280" i="3"/>
  <c r="L280" i="3" s="1"/>
  <c r="J305" i="3"/>
  <c r="L305" i="3" s="1"/>
  <c r="J307" i="3"/>
  <c r="L307" i="3" s="1"/>
  <c r="N303" i="3" a="1"/>
  <c r="N303" i="3" s="1"/>
  <c r="J303" i="3"/>
  <c r="L303" i="3" s="1"/>
  <c r="J271" i="3"/>
  <c r="L271" i="3" s="1"/>
  <c r="J267" i="3"/>
  <c r="L267" i="3" s="1"/>
  <c r="J246" i="3"/>
  <c r="L246" i="3" s="1"/>
  <c r="O229" i="3"/>
  <c r="J229" i="3"/>
  <c r="J248" i="3"/>
  <c r="L248" i="3" s="1"/>
  <c r="J250" i="3"/>
  <c r="L250" i="3" s="1"/>
  <c r="J252" i="3"/>
  <c r="L252" i="3" s="1"/>
  <c r="N290" i="3" a="1"/>
  <c r="N290" i="3" s="1"/>
  <c r="J290" i="3"/>
  <c r="L290" i="3" s="1"/>
  <c r="O306" i="3"/>
  <c r="J306" i="3"/>
  <c r="L306" i="3" s="1"/>
  <c r="J308" i="3"/>
  <c r="L308" i="3" s="1"/>
  <c r="N314" i="3" a="1"/>
  <c r="N314" i="3" s="1"/>
  <c r="J314" i="3"/>
  <c r="L314" i="3" s="1"/>
  <c r="N280" i="3" a="1"/>
  <c r="N280" i="3" s="1"/>
  <c r="N266" i="3" a="1"/>
  <c r="N266" i="3" s="1"/>
  <c r="O267" i="3"/>
  <c r="N267" i="3" a="1"/>
  <c r="N267" i="3" s="1"/>
  <c r="O266" i="3"/>
  <c r="O271" i="3"/>
  <c r="N271" i="3" a="1"/>
  <c r="N271" i="3" s="1"/>
  <c r="N249" i="3" a="1"/>
  <c r="N249" i="3" s="1"/>
  <c r="N306" i="3" a="1"/>
  <c r="N306" i="3" s="1"/>
  <c r="N252" i="3" a="1"/>
  <c r="N252" i="3" s="1"/>
  <c r="N305" i="3" a="1"/>
  <c r="N305" i="3" s="1"/>
  <c r="N307" i="3" a="1"/>
  <c r="N307" i="3" s="1"/>
  <c r="O314" i="3"/>
  <c r="O303" i="3"/>
  <c r="O308" i="3"/>
  <c r="N308" i="3" a="1"/>
  <c r="N308" i="3" s="1"/>
  <c r="O307" i="3"/>
  <c r="O305" i="3"/>
  <c r="O290" i="3"/>
  <c r="O280" i="3"/>
  <c r="O252" i="3"/>
  <c r="O251" i="3"/>
  <c r="N251" i="3" a="1"/>
  <c r="N251" i="3" s="1"/>
  <c r="O250" i="3"/>
  <c r="N250" i="3" a="1"/>
  <c r="N250" i="3" s="1"/>
  <c r="O249" i="3"/>
  <c r="N229" i="3" a="1"/>
  <c r="N229" i="3" s="1"/>
  <c r="O248" i="3"/>
  <c r="N248" i="3" a="1"/>
  <c r="N248" i="3" s="1"/>
  <c r="L230" i="3"/>
  <c r="O230" i="3"/>
  <c r="L229" i="3"/>
  <c r="O247" i="3"/>
  <c r="N247" i="3" a="1"/>
  <c r="N247" i="3" s="1"/>
  <c r="O246" i="3"/>
  <c r="N246" i="3" a="1"/>
  <c r="N246" i="3" s="1"/>
  <c r="I223" i="3" l="1"/>
  <c r="P223" i="3" a="1"/>
  <c r="P223" i="3" s="1"/>
  <c r="S223" i="3"/>
  <c r="I258" i="3"/>
  <c r="P258" i="3" a="1"/>
  <c r="P258" i="3" s="1"/>
  <c r="S258" i="3"/>
  <c r="I219" i="3"/>
  <c r="P219" i="3" a="1"/>
  <c r="P219" i="3" s="1"/>
  <c r="S219" i="3"/>
  <c r="O258" i="3" l="1"/>
  <c r="J258" i="3"/>
  <c r="L258" i="3" s="1"/>
  <c r="J219" i="3"/>
  <c r="L219" i="3" s="1"/>
  <c r="J223" i="3"/>
  <c r="L223" i="3" s="1"/>
  <c r="N258" i="3" a="1"/>
  <c r="N258" i="3" s="1"/>
  <c r="O223" i="3"/>
  <c r="N223" i="3" a="1"/>
  <c r="N223" i="3" s="1"/>
  <c r="O219" i="3"/>
  <c r="N219" i="3" a="1"/>
  <c r="N219" i="3" s="1"/>
  <c r="I201" i="3" l="1"/>
  <c r="P201" i="3" a="1"/>
  <c r="P201" i="3" s="1"/>
  <c r="S201" i="3"/>
  <c r="I200" i="3"/>
  <c r="P200" i="3" a="1"/>
  <c r="P200" i="3" s="1"/>
  <c r="S200" i="3"/>
  <c r="J200" i="3" l="1"/>
  <c r="L200" i="3" s="1"/>
  <c r="J201" i="3"/>
  <c r="L201" i="3" s="1"/>
  <c r="O201" i="3"/>
  <c r="N201" i="3" a="1"/>
  <c r="N201" i="3" s="1"/>
  <c r="O200" i="3"/>
  <c r="N200" i="3" a="1"/>
  <c r="N200" i="3" s="1"/>
  <c r="I180" i="3"/>
  <c r="P180" i="3" a="1"/>
  <c r="P180" i="3" s="1"/>
  <c r="S180" i="3"/>
  <c r="I179" i="3"/>
  <c r="P179" i="3" a="1"/>
  <c r="P179" i="3" s="1"/>
  <c r="S179" i="3"/>
  <c r="I178" i="3"/>
  <c r="P178" i="3" a="1"/>
  <c r="P178" i="3" s="1"/>
  <c r="S178" i="3"/>
  <c r="J179" i="3" l="1"/>
  <c r="L179" i="3" s="1"/>
  <c r="O178" i="3"/>
  <c r="J178" i="3"/>
  <c r="L178" i="3" s="1"/>
  <c r="N180" i="3" a="1"/>
  <c r="N180" i="3" s="1"/>
  <c r="J180" i="3"/>
  <c r="L180" i="3" s="1"/>
  <c r="N178" i="3" a="1"/>
  <c r="N178" i="3" s="1"/>
  <c r="O180" i="3"/>
  <c r="O179" i="3"/>
  <c r="N179" i="3" a="1"/>
  <c r="N179" i="3" s="1"/>
  <c r="I181" i="3" l="1"/>
  <c r="P181" i="3" a="1"/>
  <c r="P181" i="3" s="1"/>
  <c r="S181" i="3"/>
  <c r="I154" i="3"/>
  <c r="P154" i="3" a="1"/>
  <c r="P154" i="3" s="1"/>
  <c r="S154" i="3"/>
  <c r="I195" i="3"/>
  <c r="P195" i="3" a="1"/>
  <c r="P195" i="3" s="1"/>
  <c r="S195" i="3"/>
  <c r="I153" i="3"/>
  <c r="P153" i="3" a="1"/>
  <c r="P153" i="3" s="1"/>
  <c r="S153" i="3"/>
  <c r="I152" i="3"/>
  <c r="P152" i="3" a="1"/>
  <c r="P152" i="3" s="1"/>
  <c r="S152" i="3"/>
  <c r="I151" i="3"/>
  <c r="P151" i="3" a="1"/>
  <c r="P151" i="3" s="1"/>
  <c r="S151" i="3"/>
  <c r="J151" i="3" l="1"/>
  <c r="L151" i="3" s="1"/>
  <c r="N154" i="3" a="1"/>
  <c r="N154" i="3" s="1"/>
  <c r="J154" i="3"/>
  <c r="L154" i="3" s="1"/>
  <c r="J153" i="3"/>
  <c r="L153" i="3" s="1"/>
  <c r="J152" i="3"/>
  <c r="L152" i="3" s="1"/>
  <c r="J195" i="3"/>
  <c r="L195" i="3" s="1"/>
  <c r="J181" i="3"/>
  <c r="L181" i="3" s="1"/>
  <c r="N151" i="3" a="1"/>
  <c r="N151" i="3" s="1"/>
  <c r="O181" i="3"/>
  <c r="N181" i="3" a="1"/>
  <c r="N181" i="3" s="1"/>
  <c r="N152" i="3" a="1"/>
  <c r="N152" i="3" s="1"/>
  <c r="N153" i="3" a="1"/>
  <c r="N153" i="3" s="1"/>
  <c r="N195" i="3" a="1"/>
  <c r="N195" i="3" s="1"/>
  <c r="O154" i="3"/>
  <c r="O195" i="3"/>
  <c r="O153" i="3"/>
  <c r="O152" i="3"/>
  <c r="O151" i="3"/>
  <c r="I171" i="3" l="1"/>
  <c r="P171" i="3" a="1"/>
  <c r="P171" i="3" s="1"/>
  <c r="S171" i="3"/>
  <c r="S104" i="3"/>
  <c r="J171" i="3" l="1"/>
  <c r="L171" i="3" s="1"/>
  <c r="O171" i="3"/>
  <c r="N171" i="3" a="1"/>
  <c r="N171" i="3" s="1"/>
  <c r="C4" i="11"/>
  <c r="I199" i="3"/>
  <c r="P199" i="3" a="1"/>
  <c r="P199" i="3" s="1"/>
  <c r="S199" i="3"/>
  <c r="I170" i="3"/>
  <c r="P170" i="3" a="1"/>
  <c r="P170" i="3" s="1"/>
  <c r="S170" i="3"/>
  <c r="I169" i="3"/>
  <c r="P169" i="3" a="1"/>
  <c r="P169" i="3" s="1"/>
  <c r="S169" i="3"/>
  <c r="N199" i="3" l="1" a="1"/>
  <c r="N199" i="3" s="1"/>
  <c r="J199" i="3"/>
  <c r="L199" i="3" s="1"/>
  <c r="J169" i="3"/>
  <c r="L169" i="3" s="1"/>
  <c r="N170" i="3" a="1"/>
  <c r="N170" i="3" s="1"/>
  <c r="J170" i="3"/>
  <c r="L170" i="3" s="1"/>
  <c r="D4" i="11"/>
  <c r="E4" i="11" s="1"/>
  <c r="F4" i="11" s="1"/>
  <c r="N169" i="3" a="1"/>
  <c r="N169" i="3" s="1"/>
  <c r="O199" i="3"/>
  <c r="O170" i="3"/>
  <c r="O169" i="3"/>
  <c r="I129" i="3"/>
  <c r="P129" i="3" a="1"/>
  <c r="P129" i="3" s="1"/>
  <c r="S129" i="3"/>
  <c r="I209" i="3"/>
  <c r="P209" i="3" a="1"/>
  <c r="P209" i="3" s="1"/>
  <c r="S209" i="3"/>
  <c r="I208" i="3"/>
  <c r="P208" i="3" a="1"/>
  <c r="P208" i="3" s="1"/>
  <c r="S208" i="3"/>
  <c r="I194" i="3"/>
  <c r="P194" i="3" a="1"/>
  <c r="P194" i="3" s="1"/>
  <c r="S194" i="3"/>
  <c r="I177" i="3"/>
  <c r="P177" i="3" a="1"/>
  <c r="P177" i="3" s="1"/>
  <c r="S177" i="3"/>
  <c r="I168" i="3"/>
  <c r="P168" i="3" a="1"/>
  <c r="P168" i="3" s="1"/>
  <c r="S168" i="3"/>
  <c r="I167" i="3"/>
  <c r="P167" i="3" a="1"/>
  <c r="P167" i="3" s="1"/>
  <c r="S167" i="3"/>
  <c r="I101" i="3"/>
  <c r="P101" i="3" a="1"/>
  <c r="P101" i="3" s="1"/>
  <c r="S101" i="3"/>
  <c r="I259" i="3"/>
  <c r="P259" i="3" a="1"/>
  <c r="P259" i="3" s="1"/>
  <c r="S259" i="3"/>
  <c r="I222" i="3"/>
  <c r="P222" i="3" a="1"/>
  <c r="P222" i="3" s="1"/>
  <c r="S222" i="3"/>
  <c r="I237" i="3"/>
  <c r="P237" i="3" a="1"/>
  <c r="P237" i="3" s="1"/>
  <c r="S237" i="3"/>
  <c r="I193" i="3"/>
  <c r="P193" i="3" a="1"/>
  <c r="P193" i="3" s="1"/>
  <c r="S193" i="3"/>
  <c r="I166" i="3"/>
  <c r="P166" i="3" a="1"/>
  <c r="P166" i="3" s="1"/>
  <c r="S166" i="3"/>
  <c r="I150" i="3"/>
  <c r="P150" i="3" a="1"/>
  <c r="P150" i="3" s="1"/>
  <c r="S150" i="3"/>
  <c r="I120" i="3"/>
  <c r="P120" i="3" a="1"/>
  <c r="P120" i="3" s="1"/>
  <c r="S120" i="3"/>
  <c r="I149" i="3"/>
  <c r="P149" i="3" a="1"/>
  <c r="P149" i="3" s="1"/>
  <c r="S149" i="3"/>
  <c r="I148" i="3"/>
  <c r="P148" i="3" a="1"/>
  <c r="P148" i="3" s="1"/>
  <c r="S148" i="3"/>
  <c r="I147" i="3"/>
  <c r="P147" i="3" a="1"/>
  <c r="P147" i="3" s="1"/>
  <c r="S147" i="3"/>
  <c r="I132" i="3"/>
  <c r="P132" i="3" a="1"/>
  <c r="P132" i="3" s="1"/>
  <c r="S132" i="3"/>
  <c r="I102" i="3"/>
  <c r="P102" i="3" a="1"/>
  <c r="P102" i="3" s="1"/>
  <c r="S102" i="3"/>
  <c r="I134" i="3"/>
  <c r="P134" i="3" a="1"/>
  <c r="P134" i="3" s="1"/>
  <c r="S134" i="3"/>
  <c r="J102" i="3" l="1"/>
  <c r="L102" i="3" s="1"/>
  <c r="N147" i="3" a="1"/>
  <c r="N147" i="3" s="1"/>
  <c r="J147" i="3"/>
  <c r="L147" i="3" s="1"/>
  <c r="J149" i="3"/>
  <c r="L149" i="3" s="1"/>
  <c r="J150" i="3"/>
  <c r="L150" i="3" s="1"/>
  <c r="J193" i="3"/>
  <c r="L193" i="3" s="1"/>
  <c r="J222" i="3"/>
  <c r="L222" i="3" s="1"/>
  <c r="J101" i="3"/>
  <c r="L101" i="3" s="1"/>
  <c r="J168" i="3"/>
  <c r="L168" i="3" s="1"/>
  <c r="O194" i="3"/>
  <c r="J194" i="3"/>
  <c r="L194" i="3" s="1"/>
  <c r="J209" i="3"/>
  <c r="L209" i="3" s="1"/>
  <c r="J132" i="3"/>
  <c r="L132" i="3" s="1"/>
  <c r="J166" i="3"/>
  <c r="L166" i="3" s="1"/>
  <c r="J259" i="3"/>
  <c r="L259" i="3" s="1"/>
  <c r="J208" i="3"/>
  <c r="L208" i="3" s="1"/>
  <c r="J134" i="3"/>
  <c r="L134" i="3" s="1"/>
  <c r="N148" i="3" a="1"/>
  <c r="N148" i="3" s="1"/>
  <c r="J148" i="3"/>
  <c r="L148" i="3" s="1"/>
  <c r="J120" i="3"/>
  <c r="L120" i="3" s="1"/>
  <c r="J237" i="3"/>
  <c r="L237" i="3" s="1"/>
  <c r="O167" i="3"/>
  <c r="J167" i="3"/>
  <c r="L167" i="3" s="1"/>
  <c r="J177" i="3"/>
  <c r="L177" i="3" s="1"/>
  <c r="J129" i="3"/>
  <c r="L129" i="3" s="1"/>
  <c r="N259" i="3" a="1"/>
  <c r="N259" i="3" s="1"/>
  <c r="N177" i="3" a="1"/>
  <c r="N177" i="3" s="1"/>
  <c r="N167" i="3" a="1"/>
  <c r="N167" i="3" s="1"/>
  <c r="N194" i="3" a="1"/>
  <c r="N194" i="3" s="1"/>
  <c r="N132" i="3" a="1"/>
  <c r="N132" i="3" s="1"/>
  <c r="N237" i="3" a="1"/>
  <c r="N237" i="3" s="1"/>
  <c r="O129" i="3"/>
  <c r="N129" i="3" a="1"/>
  <c r="N129" i="3" s="1"/>
  <c r="O209" i="3"/>
  <c r="N209" i="3" a="1"/>
  <c r="N209" i="3" s="1"/>
  <c r="O208" i="3"/>
  <c r="N208" i="3" a="1"/>
  <c r="N208" i="3" s="1"/>
  <c r="O177" i="3"/>
  <c r="O168" i="3"/>
  <c r="N168" i="3" a="1"/>
  <c r="N168" i="3" s="1"/>
  <c r="O101" i="3"/>
  <c r="N149" i="3" a="1"/>
  <c r="N149" i="3" s="1"/>
  <c r="N101" i="3" a="1"/>
  <c r="N101" i="3" s="1"/>
  <c r="N222" i="3" a="1"/>
  <c r="N222" i="3" s="1"/>
  <c r="N150" i="3" a="1"/>
  <c r="N150" i="3" s="1"/>
  <c r="O259" i="3"/>
  <c r="O222" i="3"/>
  <c r="O237" i="3"/>
  <c r="O193" i="3"/>
  <c r="N193" i="3" a="1"/>
  <c r="N193" i="3" s="1"/>
  <c r="O166" i="3"/>
  <c r="N166" i="3" a="1"/>
  <c r="N166" i="3" s="1"/>
  <c r="O150" i="3"/>
  <c r="O120" i="3"/>
  <c r="N120" i="3" a="1"/>
  <c r="N120" i="3" s="1"/>
  <c r="O149" i="3"/>
  <c r="O148" i="3"/>
  <c r="O147" i="3"/>
  <c r="O132" i="3"/>
  <c r="O102" i="3"/>
  <c r="N102" i="3" a="1"/>
  <c r="N102" i="3" s="1"/>
  <c r="O134" i="3"/>
  <c r="N134" i="3" a="1"/>
  <c r="N134" i="3" s="1"/>
  <c r="I262" i="3"/>
  <c r="P262" i="3" a="1"/>
  <c r="P262" i="3" s="1"/>
  <c r="S262" i="3"/>
  <c r="I320" i="3"/>
  <c r="P320" i="3" a="1"/>
  <c r="P320" i="3" s="1"/>
  <c r="S320" i="3"/>
  <c r="I165" i="3"/>
  <c r="P165" i="3" a="1"/>
  <c r="P165" i="3" s="1"/>
  <c r="S165" i="3"/>
  <c r="I126" i="3"/>
  <c r="P126" i="3" a="1"/>
  <c r="P126" i="3" s="1"/>
  <c r="S126" i="3"/>
  <c r="I257" i="3"/>
  <c r="P257" i="3" a="1"/>
  <c r="P257" i="3" s="1"/>
  <c r="S257" i="3"/>
  <c r="I235" i="3"/>
  <c r="P235" i="3" a="1"/>
  <c r="P235" i="3" s="1"/>
  <c r="S235" i="3"/>
  <c r="I192" i="3"/>
  <c r="P192" i="3" a="1"/>
  <c r="P192" i="3" s="1"/>
  <c r="S192" i="3"/>
  <c r="I234" i="3"/>
  <c r="P234" i="3" a="1"/>
  <c r="P234" i="3" s="1"/>
  <c r="S234" i="3"/>
  <c r="I218" i="3"/>
  <c r="P218" i="3" a="1"/>
  <c r="P218" i="3" s="1"/>
  <c r="S218" i="3"/>
  <c r="I175" i="3"/>
  <c r="P175" i="3" a="1"/>
  <c r="P175" i="3" s="1"/>
  <c r="S175" i="3"/>
  <c r="I207" i="3"/>
  <c r="P207" i="3" a="1"/>
  <c r="P207" i="3" s="1"/>
  <c r="S207" i="3"/>
  <c r="I198" i="3"/>
  <c r="P198" i="3" a="1"/>
  <c r="P198" i="3" s="1"/>
  <c r="S198" i="3"/>
  <c r="I164" i="3"/>
  <c r="P164" i="3" a="1"/>
  <c r="P164" i="3" s="1"/>
  <c r="S164" i="3"/>
  <c r="I228" i="3"/>
  <c r="P228" i="3" a="1"/>
  <c r="P228" i="3" s="1"/>
  <c r="S228" i="3"/>
  <c r="I158" i="3"/>
  <c r="P158" i="3" a="1"/>
  <c r="P158" i="3" s="1"/>
  <c r="S158" i="3"/>
  <c r="I119" i="3"/>
  <c r="P119" i="3" a="1"/>
  <c r="P119" i="3" s="1"/>
  <c r="S119" i="3"/>
  <c r="I221" i="3"/>
  <c r="P221" i="3" a="1"/>
  <c r="P221" i="3" s="1"/>
  <c r="S221" i="3"/>
  <c r="I206" i="3"/>
  <c r="P206" i="3" a="1"/>
  <c r="P206" i="3" s="1"/>
  <c r="S206" i="3"/>
  <c r="I163" i="3"/>
  <c r="P163" i="3" a="1"/>
  <c r="P163" i="3" s="1"/>
  <c r="S163" i="3"/>
  <c r="I174" i="3"/>
  <c r="P174" i="3" a="1"/>
  <c r="P174" i="3" s="1"/>
  <c r="S174" i="3"/>
  <c r="I227" i="3"/>
  <c r="P227" i="3" a="1"/>
  <c r="P227" i="3" s="1"/>
  <c r="S227" i="3"/>
  <c r="I146" i="3"/>
  <c r="P146" i="3" a="1"/>
  <c r="P146" i="3" s="1"/>
  <c r="S146" i="3"/>
  <c r="I128" i="3"/>
  <c r="P128" i="3" a="1"/>
  <c r="P128" i="3" s="1"/>
  <c r="S128" i="3"/>
  <c r="I145" i="3"/>
  <c r="P145" i="3" a="1"/>
  <c r="P145" i="3" s="1"/>
  <c r="S145" i="3"/>
  <c r="I173" i="3"/>
  <c r="P173" i="3" a="1"/>
  <c r="P173" i="3" s="1"/>
  <c r="S173" i="3"/>
  <c r="I233" i="3"/>
  <c r="P233" i="3" a="1"/>
  <c r="P233" i="3" s="1"/>
  <c r="S233" i="3"/>
  <c r="I191" i="3"/>
  <c r="P191" i="3" a="1"/>
  <c r="P191" i="3" s="1"/>
  <c r="S191" i="3"/>
  <c r="I127" i="3"/>
  <c r="P127" i="3" a="1"/>
  <c r="P127" i="3" s="1"/>
  <c r="S127" i="3"/>
  <c r="I162" i="3"/>
  <c r="P162" i="3" a="1"/>
  <c r="P162" i="3" s="1"/>
  <c r="S162" i="3"/>
  <c r="I161" i="3"/>
  <c r="P161" i="3" a="1"/>
  <c r="P161" i="3" s="1"/>
  <c r="S161" i="3"/>
  <c r="I226" i="3"/>
  <c r="P226" i="3" a="1"/>
  <c r="P226" i="3" s="1"/>
  <c r="S226" i="3"/>
  <c r="I225" i="3"/>
  <c r="P225" i="3" a="1"/>
  <c r="P225" i="3" s="1"/>
  <c r="S225" i="3"/>
  <c r="I217" i="3"/>
  <c r="P217" i="3" a="1"/>
  <c r="P217" i="3" s="1"/>
  <c r="S217" i="3"/>
  <c r="I190" i="3"/>
  <c r="P190" i="3" a="1"/>
  <c r="P190" i="3" s="1"/>
  <c r="S190" i="3"/>
  <c r="I125" i="3"/>
  <c r="P125" i="3" a="1"/>
  <c r="P125" i="3" s="1"/>
  <c r="S125" i="3"/>
  <c r="I160" i="3"/>
  <c r="P160" i="3" a="1"/>
  <c r="P160" i="3" s="1"/>
  <c r="S160" i="3"/>
  <c r="I159" i="3"/>
  <c r="P159" i="3" a="1"/>
  <c r="P159" i="3" s="1"/>
  <c r="S159" i="3"/>
  <c r="I144" i="3"/>
  <c r="P144" i="3" a="1"/>
  <c r="P144" i="3" s="1"/>
  <c r="S144" i="3"/>
  <c r="I143" i="3"/>
  <c r="P143" i="3" a="1"/>
  <c r="P143" i="3" s="1"/>
  <c r="S143" i="3"/>
  <c r="J225" i="3" l="1"/>
  <c r="L225" i="3" s="1"/>
  <c r="J233" i="3"/>
  <c r="L233" i="3" s="1"/>
  <c r="J146" i="3"/>
  <c r="L146" i="3" s="1"/>
  <c r="J119" i="3"/>
  <c r="L119" i="3" s="1"/>
  <c r="J198" i="3"/>
  <c r="L198" i="3" s="1"/>
  <c r="J235" i="3"/>
  <c r="L235" i="3" s="1"/>
  <c r="J190" i="3"/>
  <c r="L190" i="3" s="1"/>
  <c r="J145" i="3"/>
  <c r="L145" i="3" s="1"/>
  <c r="J174" i="3"/>
  <c r="L174" i="3" s="1"/>
  <c r="J206" i="3"/>
  <c r="L206" i="3" s="1"/>
  <c r="J228" i="3"/>
  <c r="L228" i="3" s="1"/>
  <c r="J175" i="3"/>
  <c r="L175" i="3" s="1"/>
  <c r="J234" i="3"/>
  <c r="L234" i="3" s="1"/>
  <c r="O126" i="3"/>
  <c r="J126" i="3"/>
  <c r="L126" i="3" s="1"/>
  <c r="J320" i="3"/>
  <c r="L320" i="3" s="1"/>
  <c r="N161" i="3" a="1"/>
  <c r="J161" i="3"/>
  <c r="L161" i="3" s="1"/>
  <c r="J144" i="3"/>
  <c r="L144" i="3" s="1"/>
  <c r="J160" i="3"/>
  <c r="L160" i="3" s="1"/>
  <c r="J127" i="3"/>
  <c r="L127" i="3" s="1"/>
  <c r="J143" i="3"/>
  <c r="L143" i="3" s="1"/>
  <c r="O159" i="3"/>
  <c r="J159" i="3"/>
  <c r="L159" i="3" s="1"/>
  <c r="J125" i="3"/>
  <c r="L125" i="3" s="1"/>
  <c r="J217" i="3"/>
  <c r="L217" i="3" s="1"/>
  <c r="J226" i="3"/>
  <c r="L226" i="3" s="1"/>
  <c r="J162" i="3"/>
  <c r="L162" i="3" s="1"/>
  <c r="J191" i="3"/>
  <c r="L191" i="3" s="1"/>
  <c r="O173" i="3"/>
  <c r="J173" i="3"/>
  <c r="L173" i="3" s="1"/>
  <c r="N128" i="3" a="1"/>
  <c r="N128" i="3" s="1"/>
  <c r="J128" i="3"/>
  <c r="L128" i="3" s="1"/>
  <c r="J227" i="3"/>
  <c r="L227" i="3" s="1"/>
  <c r="J163" i="3"/>
  <c r="L163" i="3" s="1"/>
  <c r="J221" i="3"/>
  <c r="L221" i="3" s="1"/>
  <c r="J158" i="3"/>
  <c r="L158" i="3" s="1"/>
  <c r="J164" i="3"/>
  <c r="L164" i="3" s="1"/>
  <c r="J207" i="3"/>
  <c r="L207" i="3" s="1"/>
  <c r="J218" i="3"/>
  <c r="L218" i="3" s="1"/>
  <c r="J192" i="3"/>
  <c r="L192" i="3" s="1"/>
  <c r="J257" i="3"/>
  <c r="L257" i="3" s="1"/>
  <c r="J165" i="3"/>
  <c r="L165" i="3" s="1"/>
  <c r="J262" i="3"/>
  <c r="L262" i="3" s="1"/>
  <c r="N320" i="3" a="1"/>
  <c r="N320" i="3" s="1"/>
  <c r="N207" i="3" a="1"/>
  <c r="N207" i="3" s="1"/>
  <c r="N198" i="3" a="1"/>
  <c r="N198" i="3" s="1"/>
  <c r="N160" i="3" a="1"/>
  <c r="N160" i="3" s="1"/>
  <c r="N146" i="3" a="1"/>
  <c r="N146" i="3" s="1"/>
  <c r="N257" i="3" a="1"/>
  <c r="N257" i="3" s="1"/>
  <c r="N221" i="3" a="1"/>
  <c r="N221" i="3" s="1"/>
  <c r="N206" i="3" a="1"/>
  <c r="N206" i="3" s="1"/>
  <c r="N165" i="3" a="1"/>
  <c r="N165" i="3" s="1"/>
  <c r="N159" i="3" a="1"/>
  <c r="N159" i="3" s="1"/>
  <c r="N228" i="3" a="1"/>
  <c r="N228" i="3" s="1"/>
  <c r="N164" i="3" a="1"/>
  <c r="N164" i="3" s="1"/>
  <c r="N158" i="3" a="1"/>
  <c r="N158" i="3" s="1"/>
  <c r="N145" i="3" a="1"/>
  <c r="N145" i="3" s="1"/>
  <c r="N235" i="3" a="1"/>
  <c r="N235" i="3" s="1"/>
  <c r="N227" i="3" a="1"/>
  <c r="N227" i="3" s="1"/>
  <c r="N218" i="3" a="1"/>
  <c r="N218" i="3" s="1"/>
  <c r="N192" i="3" a="1"/>
  <c r="N192" i="3" s="1"/>
  <c r="N175" i="3" a="1"/>
  <c r="N175" i="3" s="1"/>
  <c r="N163" i="3" a="1"/>
  <c r="N163" i="3" s="1"/>
  <c r="N127" i="3" a="1"/>
  <c r="N127" i="3" s="1"/>
  <c r="N262" i="3" a="1"/>
  <c r="N262" i="3" s="1"/>
  <c r="N234" i="3" a="1"/>
  <c r="N234" i="3" s="1"/>
  <c r="N226" i="3" a="1"/>
  <c r="N226" i="3" s="1"/>
  <c r="N217" i="3" a="1"/>
  <c r="N217" i="3" s="1"/>
  <c r="N191" i="3" a="1"/>
  <c r="N191" i="3" s="1"/>
  <c r="N174" i="3" a="1"/>
  <c r="N174" i="3" s="1"/>
  <c r="N162" i="3" a="1"/>
  <c r="N162" i="3" s="1"/>
  <c r="N144" i="3" a="1"/>
  <c r="N144" i="3" s="1"/>
  <c r="N126" i="3" a="1"/>
  <c r="N126" i="3" s="1"/>
  <c r="N119" i="3" a="1"/>
  <c r="N119" i="3" s="1"/>
  <c r="N233" i="3" a="1"/>
  <c r="N233" i="3" s="1"/>
  <c r="N225" i="3" a="1"/>
  <c r="N225" i="3" s="1"/>
  <c r="N190" i="3" a="1"/>
  <c r="N190" i="3" s="1"/>
  <c r="N173" i="3" a="1"/>
  <c r="N173" i="3" s="1"/>
  <c r="N143" i="3" a="1"/>
  <c r="N143" i="3" s="1"/>
  <c r="N125" i="3" a="1"/>
  <c r="N125" i="3" s="1"/>
  <c r="N161" i="3"/>
  <c r="O262" i="3"/>
  <c r="O320" i="3"/>
  <c r="O165" i="3"/>
  <c r="O257" i="3"/>
  <c r="O235" i="3"/>
  <c r="O192" i="3"/>
  <c r="O234" i="3"/>
  <c r="O218" i="3"/>
  <c r="O175" i="3"/>
  <c r="O207" i="3"/>
  <c r="O198" i="3"/>
  <c r="O164" i="3"/>
  <c r="O228" i="3"/>
  <c r="O158" i="3"/>
  <c r="O119" i="3"/>
  <c r="O221" i="3"/>
  <c r="O206" i="3"/>
  <c r="O163" i="3"/>
  <c r="O174" i="3"/>
  <c r="O227" i="3"/>
  <c r="O146" i="3"/>
  <c r="O128" i="3"/>
  <c r="O145" i="3"/>
  <c r="O233" i="3"/>
  <c r="O191" i="3"/>
  <c r="O127" i="3"/>
  <c r="O162" i="3"/>
  <c r="O161" i="3"/>
  <c r="O226" i="3"/>
  <c r="O225" i="3"/>
  <c r="O217" i="3"/>
  <c r="O190" i="3"/>
  <c r="O125" i="3"/>
  <c r="O160" i="3"/>
  <c r="O144" i="3"/>
  <c r="O143" i="3"/>
  <c r="I118" i="3"/>
  <c r="J118" i="3" s="1"/>
  <c r="P118" i="3" a="1"/>
  <c r="P118" i="3" s="1"/>
  <c r="S118" i="3"/>
  <c r="I117" i="3"/>
  <c r="P117" i="3" a="1"/>
  <c r="P117" i="3" s="1"/>
  <c r="S117" i="3"/>
  <c r="I116" i="3"/>
  <c r="J116" i="3" s="1"/>
  <c r="P116" i="3" a="1"/>
  <c r="P116" i="3" s="1"/>
  <c r="S116" i="3"/>
  <c r="I256" i="3"/>
  <c r="J256" i="3" s="1"/>
  <c r="P256" i="3" a="1"/>
  <c r="P256" i="3" s="1"/>
  <c r="S256" i="3"/>
  <c r="I184" i="3"/>
  <c r="P184" i="3" a="1"/>
  <c r="P184" i="3" s="1"/>
  <c r="S184" i="3"/>
  <c r="I255" i="3"/>
  <c r="P255" i="3" a="1"/>
  <c r="P255" i="3" s="1"/>
  <c r="S255" i="3"/>
  <c r="I157" i="3"/>
  <c r="P157" i="3" a="1"/>
  <c r="P157" i="3" s="1"/>
  <c r="S157" i="3"/>
  <c r="I183" i="3"/>
  <c r="J183" i="3" s="1"/>
  <c r="P183" i="3" a="1"/>
  <c r="P183" i="3" s="1"/>
  <c r="S183" i="3"/>
  <c r="I236" i="3"/>
  <c r="J236" i="3" s="1"/>
  <c r="P236" i="3" a="1"/>
  <c r="P236" i="3" s="1"/>
  <c r="S236" i="3"/>
  <c r="I189" i="3"/>
  <c r="P189" i="3" a="1"/>
  <c r="P189" i="3" s="1"/>
  <c r="S189" i="3"/>
  <c r="I156" i="3"/>
  <c r="J156" i="3" s="1"/>
  <c r="P156" i="3" a="1"/>
  <c r="P156" i="3" s="1"/>
  <c r="S156" i="3"/>
  <c r="I276" i="3"/>
  <c r="P276" i="3" a="1"/>
  <c r="P276" i="3" s="1"/>
  <c r="S276" i="3"/>
  <c r="I275" i="3"/>
  <c r="J275" i="3" s="1"/>
  <c r="P275" i="3" a="1"/>
  <c r="P275" i="3" s="1"/>
  <c r="S275" i="3"/>
  <c r="I279" i="3"/>
  <c r="J279" i="3" s="1"/>
  <c r="P279" i="3" a="1"/>
  <c r="P279" i="3" s="1"/>
  <c r="S279" i="3"/>
  <c r="I245" i="3"/>
  <c r="P245" i="3" a="1"/>
  <c r="P245" i="3" s="1"/>
  <c r="S245" i="3"/>
  <c r="I115" i="3"/>
  <c r="J115" i="3" s="1"/>
  <c r="P115" i="3" a="1"/>
  <c r="P115" i="3" s="1"/>
  <c r="S115" i="3"/>
  <c r="I244" i="3"/>
  <c r="J244" i="3" s="1"/>
  <c r="P244" i="3" a="1"/>
  <c r="P244" i="3" s="1"/>
  <c r="S244" i="3"/>
  <c r="I114" i="3"/>
  <c r="P114" i="3" a="1"/>
  <c r="P114" i="3" s="1"/>
  <c r="S114" i="3"/>
  <c r="I243" i="3"/>
  <c r="J243" i="3" s="1"/>
  <c r="P243" i="3" a="1"/>
  <c r="P243" i="3" s="1"/>
  <c r="S243" i="3"/>
  <c r="I113" i="3"/>
  <c r="J113" i="3" s="1"/>
  <c r="P113" i="3" a="1"/>
  <c r="P113" i="3" s="1"/>
  <c r="S113" i="3"/>
  <c r="I265" i="3"/>
  <c r="J265" i="3" s="1"/>
  <c r="P265" i="3" a="1"/>
  <c r="P265" i="3" s="1"/>
  <c r="S265" i="3"/>
  <c r="I142" i="3"/>
  <c r="P142" i="3" a="1"/>
  <c r="P142" i="3" s="1"/>
  <c r="S142" i="3"/>
  <c r="I264" i="3"/>
  <c r="J264" i="3" s="1"/>
  <c r="P264" i="3" a="1"/>
  <c r="P264" i="3" s="1"/>
  <c r="S264" i="3"/>
  <c r="I197" i="3"/>
  <c r="J197" i="3" s="1"/>
  <c r="P197" i="3" a="1"/>
  <c r="P197" i="3" s="1"/>
  <c r="S197" i="3"/>
  <c r="I141" i="3"/>
  <c r="J141" i="3" s="1"/>
  <c r="P141" i="3" a="1"/>
  <c r="P141" i="3" s="1"/>
  <c r="S141" i="3"/>
  <c r="I263" i="3"/>
  <c r="J263" i="3" s="1"/>
  <c r="P263" i="3" a="1"/>
  <c r="P263" i="3" s="1"/>
  <c r="S263" i="3"/>
  <c r="I242" i="3"/>
  <c r="P242" i="3" a="1"/>
  <c r="P242" i="3" s="1"/>
  <c r="S242" i="3"/>
  <c r="I241" i="3"/>
  <c r="J241" i="3" s="1"/>
  <c r="P241" i="3" a="1"/>
  <c r="P241" i="3" s="1"/>
  <c r="S241" i="3"/>
  <c r="I216" i="3"/>
  <c r="J216" i="3" s="1"/>
  <c r="P216" i="3" a="1"/>
  <c r="P216" i="3" s="1"/>
  <c r="S216" i="3"/>
  <c r="I269" i="3"/>
  <c r="J269" i="3" s="1"/>
  <c r="P269" i="3" a="1"/>
  <c r="P269" i="3" s="1"/>
  <c r="S269" i="3"/>
  <c r="I131" i="3"/>
  <c r="J131" i="3" s="1"/>
  <c r="P131" i="3" a="1"/>
  <c r="P131" i="3" s="1"/>
  <c r="S131" i="3"/>
  <c r="I254" i="3"/>
  <c r="J254" i="3" s="1"/>
  <c r="P254" i="3" a="1"/>
  <c r="P254" i="3" s="1"/>
  <c r="S254" i="3"/>
  <c r="I240" i="3"/>
  <c r="J240" i="3" s="1"/>
  <c r="P240" i="3" a="1"/>
  <c r="P240" i="3" s="1"/>
  <c r="S240" i="3"/>
  <c r="I112" i="3"/>
  <c r="J112" i="3" s="1"/>
  <c r="P112" i="3" a="1"/>
  <c r="P112" i="3" s="1"/>
  <c r="S112" i="3"/>
  <c r="I232" i="3"/>
  <c r="P232" i="3" a="1"/>
  <c r="P232" i="3" s="1"/>
  <c r="S232" i="3"/>
  <c r="I188" i="3"/>
  <c r="J188" i="3" s="1"/>
  <c r="P188" i="3" a="1"/>
  <c r="P188" i="3" s="1"/>
  <c r="S188" i="3"/>
  <c r="I172" i="3"/>
  <c r="P172" i="3" a="1"/>
  <c r="P172" i="3" s="1"/>
  <c r="S172" i="3"/>
  <c r="I155" i="3"/>
  <c r="J155" i="3" s="1"/>
  <c r="P155" i="3" a="1"/>
  <c r="P155" i="3" s="1"/>
  <c r="S155" i="3"/>
  <c r="I215" i="3"/>
  <c r="P215" i="3" a="1"/>
  <c r="P215" i="3" s="1"/>
  <c r="S215" i="3"/>
  <c r="I182" i="3"/>
  <c r="J182" i="3" s="1"/>
  <c r="P182" i="3" a="1"/>
  <c r="P182" i="3" s="1"/>
  <c r="S182" i="3"/>
  <c r="I220" i="3"/>
  <c r="J220" i="3" s="1"/>
  <c r="P220" i="3" a="1"/>
  <c r="P220" i="3" s="1"/>
  <c r="S220" i="3"/>
  <c r="I111" i="3"/>
  <c r="P111" i="3" a="1"/>
  <c r="P111" i="3" s="1"/>
  <c r="S111" i="3"/>
  <c r="I231" i="3"/>
  <c r="J231" i="3" s="1"/>
  <c r="P231" i="3" a="1"/>
  <c r="P231" i="3" s="1"/>
  <c r="S231" i="3"/>
  <c r="I187" i="3"/>
  <c r="J187" i="3" s="1"/>
  <c r="P187" i="3" a="1"/>
  <c r="P187" i="3" s="1"/>
  <c r="S187" i="3"/>
  <c r="I124" i="3"/>
  <c r="P124" i="3" a="1"/>
  <c r="P124" i="3" s="1"/>
  <c r="S124" i="3"/>
  <c r="I214" i="3"/>
  <c r="J214" i="3" s="1"/>
  <c r="P214" i="3" a="1"/>
  <c r="P214" i="3" s="1"/>
  <c r="S214" i="3"/>
  <c r="I205" i="3"/>
  <c r="J205" i="3" s="1"/>
  <c r="P205" i="3" a="1"/>
  <c r="P205" i="3" s="1"/>
  <c r="S205" i="3"/>
  <c r="I204" i="3"/>
  <c r="P204" i="3" a="1"/>
  <c r="P204" i="3" s="1"/>
  <c r="S204" i="3"/>
  <c r="I203" i="3"/>
  <c r="J203" i="3" s="1"/>
  <c r="P203" i="3" a="1"/>
  <c r="P203" i="3" s="1"/>
  <c r="S203" i="3"/>
  <c r="I202" i="3"/>
  <c r="J202" i="3" s="1"/>
  <c r="P202" i="3" a="1"/>
  <c r="P202" i="3" s="1"/>
  <c r="S202" i="3"/>
  <c r="I176" i="3"/>
  <c r="J176" i="3" s="1"/>
  <c r="P176" i="3" a="1"/>
  <c r="P176" i="3" s="1"/>
  <c r="S176" i="3"/>
  <c r="I224" i="3"/>
  <c r="P224" i="3" a="1"/>
  <c r="P224" i="3" s="1"/>
  <c r="S224" i="3"/>
  <c r="I110" i="3"/>
  <c r="J110" i="3" s="1"/>
  <c r="P110" i="3" a="1"/>
  <c r="P110" i="3" s="1"/>
  <c r="S110" i="3"/>
  <c r="I109" i="3"/>
  <c r="J109" i="3" s="1"/>
  <c r="P109" i="3" a="1"/>
  <c r="P109" i="3" s="1"/>
  <c r="S109" i="3"/>
  <c r="I108" i="3"/>
  <c r="P108" i="3" a="1"/>
  <c r="P108" i="3" s="1"/>
  <c r="S108" i="3"/>
  <c r="I107" i="3"/>
  <c r="J107" i="3" s="1"/>
  <c r="P107" i="3" a="1"/>
  <c r="P107" i="3" s="1"/>
  <c r="S107" i="3"/>
  <c r="I106" i="3"/>
  <c r="J106" i="3" s="1"/>
  <c r="P106" i="3" a="1"/>
  <c r="P106" i="3" s="1"/>
  <c r="S106" i="3"/>
  <c r="N142" i="3" l="1" a="1"/>
  <c r="J142" i="3"/>
  <c r="L142" i="3" s="1"/>
  <c r="N276" i="3" a="1"/>
  <c r="J276" i="3"/>
  <c r="L276" i="3" s="1"/>
  <c r="N111" i="3" a="1"/>
  <c r="J111" i="3"/>
  <c r="L111" i="3" s="1"/>
  <c r="N114" i="3" a="1"/>
  <c r="J114" i="3"/>
  <c r="L114" i="3" s="1"/>
  <c r="N189" i="3" a="1"/>
  <c r="J189" i="3"/>
  <c r="L189" i="3" s="1"/>
  <c r="N255" i="3" a="1"/>
  <c r="J255" i="3"/>
  <c r="L255" i="3" s="1"/>
  <c r="N117" i="3" a="1"/>
  <c r="J117" i="3"/>
  <c r="L117" i="3" s="1"/>
  <c r="N224" i="3" a="1"/>
  <c r="N224" i="3" s="1"/>
  <c r="J224" i="3"/>
  <c r="L224" i="3" s="1"/>
  <c r="N204" i="3" a="1"/>
  <c r="J204" i="3"/>
  <c r="L204" i="3" s="1"/>
  <c r="N245" i="3" a="1"/>
  <c r="J245" i="3"/>
  <c r="L245" i="3" s="1"/>
  <c r="N157" i="3" a="1"/>
  <c r="J157" i="3"/>
  <c r="L157" i="3" s="1"/>
  <c r="N184" i="3" a="1"/>
  <c r="J184" i="3"/>
  <c r="L184" i="3" s="1"/>
  <c r="N124" i="3" a="1"/>
  <c r="J124" i="3"/>
  <c r="L124" i="3" s="1"/>
  <c r="N108" i="3" a="1"/>
  <c r="J108" i="3"/>
  <c r="L108" i="3" s="1"/>
  <c r="N215" i="3" a="1"/>
  <c r="J215" i="3"/>
  <c r="L215" i="3" s="1"/>
  <c r="N172" i="3" a="1"/>
  <c r="N172" i="3" s="1"/>
  <c r="J172" i="3"/>
  <c r="L172" i="3" s="1"/>
  <c r="N232" i="3" a="1"/>
  <c r="J232" i="3"/>
  <c r="L232" i="3" s="1"/>
  <c r="N242" i="3" a="1"/>
  <c r="J242" i="3"/>
  <c r="L242" i="3" s="1"/>
  <c r="N203" i="3" a="1"/>
  <c r="N203" i="3" s="1"/>
  <c r="L220" i="3"/>
  <c r="N220" i="3" a="1"/>
  <c r="N220" i="3" s="1"/>
  <c r="L240" i="3"/>
  <c r="N240" i="3" a="1"/>
  <c r="N240" i="3" s="1"/>
  <c r="L131" i="3"/>
  <c r="N131" i="3" a="1"/>
  <c r="L216" i="3"/>
  <c r="N216" i="3" a="1"/>
  <c r="N216" i="3" s="1"/>
  <c r="L141" i="3"/>
  <c r="N141" i="3" a="1"/>
  <c r="N141" i="3" s="1"/>
  <c r="L264" i="3"/>
  <c r="N264" i="3" a="1"/>
  <c r="N264" i="3" s="1"/>
  <c r="L265" i="3"/>
  <c r="N265" i="3" a="1"/>
  <c r="N265" i="3" s="1"/>
  <c r="L243" i="3"/>
  <c r="N243" i="3" a="1"/>
  <c r="N243" i="3" s="1"/>
  <c r="N244" i="3" a="1"/>
  <c r="N244" i="3" s="1"/>
  <c r="L183" i="3"/>
  <c r="N183" i="3" a="1"/>
  <c r="N183" i="3" s="1"/>
  <c r="L256" i="3"/>
  <c r="N256" i="3" a="1"/>
  <c r="N256" i="3" s="1"/>
  <c r="L110" i="3"/>
  <c r="N110" i="3" a="1"/>
  <c r="N110" i="3" s="1"/>
  <c r="N231" i="3" a="1"/>
  <c r="N231" i="3" s="1"/>
  <c r="N275" i="3" a="1"/>
  <c r="N275" i="3" s="1"/>
  <c r="L156" i="3"/>
  <c r="N156" i="3" a="1"/>
  <c r="N156" i="3" s="1"/>
  <c r="L236" i="3"/>
  <c r="N236" i="3" a="1"/>
  <c r="N236" i="3" s="1"/>
  <c r="L116" i="3"/>
  <c r="N116" i="3" a="1"/>
  <c r="N116" i="3" s="1"/>
  <c r="L118" i="3"/>
  <c r="N118" i="3" a="1"/>
  <c r="N118" i="3" s="1"/>
  <c r="N106" i="3" a="1"/>
  <c r="N106" i="3" s="1"/>
  <c r="L176" i="3"/>
  <c r="N176" i="3" a="1"/>
  <c r="N176" i="3" s="1"/>
  <c r="L205" i="3"/>
  <c r="N205" i="3" a="1"/>
  <c r="N205" i="3" s="1"/>
  <c r="L107" i="3"/>
  <c r="N107" i="3" a="1"/>
  <c r="N107" i="3" s="1"/>
  <c r="L109" i="3"/>
  <c r="N109" i="3" a="1"/>
  <c r="N109" i="3" s="1"/>
  <c r="L202" i="3"/>
  <c r="N202" i="3" a="1"/>
  <c r="N202" i="3" s="1"/>
  <c r="L214" i="3"/>
  <c r="N214" i="3" a="1"/>
  <c r="N214" i="3" s="1"/>
  <c r="L187" i="3"/>
  <c r="N187" i="3" a="1"/>
  <c r="N187" i="3" s="1"/>
  <c r="L182" i="3"/>
  <c r="N182" i="3" a="1"/>
  <c r="N182" i="3" s="1"/>
  <c r="L155" i="3"/>
  <c r="N155" i="3" a="1"/>
  <c r="N155" i="3" s="1"/>
  <c r="L188" i="3"/>
  <c r="N188" i="3" a="1"/>
  <c r="N188" i="3" s="1"/>
  <c r="L112" i="3"/>
  <c r="N112" i="3" a="1"/>
  <c r="N112" i="3" s="1"/>
  <c r="L254" i="3"/>
  <c r="N254" i="3" a="1"/>
  <c r="N254" i="3" s="1"/>
  <c r="L269" i="3"/>
  <c r="N269" i="3" a="1"/>
  <c r="N269" i="3" s="1"/>
  <c r="L241" i="3"/>
  <c r="N241" i="3" a="1"/>
  <c r="N241" i="3" s="1"/>
  <c r="L279" i="3"/>
  <c r="N279" i="3" a="1"/>
  <c r="N279" i="3" s="1"/>
  <c r="N263" i="3" a="1"/>
  <c r="N263" i="3" s="1"/>
  <c r="L197" i="3"/>
  <c r="N197" i="3" a="1"/>
  <c r="N197" i="3" s="1"/>
  <c r="L113" i="3"/>
  <c r="N113" i="3" a="1"/>
  <c r="N113" i="3" s="1"/>
  <c r="L115" i="3"/>
  <c r="N115" i="3" a="1"/>
  <c r="N115" i="3" s="1"/>
  <c r="N108" i="3"/>
  <c r="N124" i="3"/>
  <c r="N215" i="3"/>
  <c r="N242" i="3"/>
  <c r="N245" i="3"/>
  <c r="N131" i="3"/>
  <c r="N157" i="3"/>
  <c r="N184" i="3"/>
  <c r="N232" i="3"/>
  <c r="N111" i="3"/>
  <c r="N142" i="3"/>
  <c r="N114" i="3"/>
  <c r="N204" i="3"/>
  <c r="N276" i="3"/>
  <c r="N189" i="3"/>
  <c r="N255" i="3"/>
  <c r="N117" i="3"/>
  <c r="O118" i="3"/>
  <c r="O117" i="3"/>
  <c r="O116" i="3"/>
  <c r="O256" i="3"/>
  <c r="O184" i="3"/>
  <c r="O255" i="3"/>
  <c r="O157" i="3"/>
  <c r="O183" i="3"/>
  <c r="O236" i="3"/>
  <c r="O189" i="3"/>
  <c r="O156" i="3"/>
  <c r="O276" i="3"/>
  <c r="L275" i="3"/>
  <c r="O275" i="3"/>
  <c r="O279" i="3"/>
  <c r="O245" i="3"/>
  <c r="O115" i="3"/>
  <c r="L244" i="3"/>
  <c r="O244" i="3"/>
  <c r="O114" i="3"/>
  <c r="O243" i="3"/>
  <c r="O113" i="3"/>
  <c r="O265" i="3"/>
  <c r="O142" i="3"/>
  <c r="O264" i="3"/>
  <c r="L263" i="3"/>
  <c r="O197" i="3"/>
  <c r="O141" i="3"/>
  <c r="O263" i="3"/>
  <c r="O242" i="3"/>
  <c r="O241" i="3"/>
  <c r="O216" i="3"/>
  <c r="O269" i="3"/>
  <c r="O131" i="3"/>
  <c r="O254" i="3"/>
  <c r="O112" i="3"/>
  <c r="O240" i="3"/>
  <c r="O232" i="3"/>
  <c r="O188" i="3"/>
  <c r="O172" i="3"/>
  <c r="O155" i="3"/>
  <c r="O215" i="3"/>
  <c r="O182" i="3"/>
  <c r="O220" i="3"/>
  <c r="O111" i="3"/>
  <c r="L231" i="3"/>
  <c r="O231" i="3"/>
  <c r="O187" i="3"/>
  <c r="O124" i="3"/>
  <c r="O214" i="3"/>
  <c r="O205" i="3"/>
  <c r="O204" i="3"/>
  <c r="L203" i="3"/>
  <c r="O203" i="3"/>
  <c r="O202" i="3"/>
  <c r="O176" i="3"/>
  <c r="O224" i="3"/>
  <c r="O110" i="3"/>
  <c r="O109" i="3"/>
  <c r="O108" i="3"/>
  <c r="O107" i="3"/>
  <c r="L106" i="3"/>
  <c r="O106" i="3"/>
  <c r="I274" i="3" l="1"/>
  <c r="J274" i="3" s="1"/>
  <c r="P274" i="3" a="1"/>
  <c r="P274" i="3" s="1"/>
  <c r="S274" i="3"/>
  <c r="I273" i="3"/>
  <c r="J273" i="3" s="1"/>
  <c r="P273" i="3" a="1"/>
  <c r="P273" i="3" s="1"/>
  <c r="S273" i="3"/>
  <c r="I278" i="3"/>
  <c r="P278" i="3" a="1"/>
  <c r="P278" i="3" s="1"/>
  <c r="S278" i="3"/>
  <c r="I100" i="3"/>
  <c r="J100" i="3" s="1"/>
  <c r="P100" i="3" a="1"/>
  <c r="P100" i="3" s="1"/>
  <c r="S100" i="3"/>
  <c r="I213" i="3"/>
  <c r="P213" i="3" a="1"/>
  <c r="P213" i="3" s="1"/>
  <c r="S213" i="3"/>
  <c r="I99" i="3"/>
  <c r="P99" i="3" a="1"/>
  <c r="P99" i="3" s="1"/>
  <c r="S99" i="3"/>
  <c r="I212" i="3"/>
  <c r="P212" i="3" a="1"/>
  <c r="P212" i="3" s="1"/>
  <c r="S212" i="3"/>
  <c r="I98" i="3"/>
  <c r="P98" i="3" a="1"/>
  <c r="P98" i="3" s="1"/>
  <c r="S98" i="3"/>
  <c r="I140" i="3"/>
  <c r="P140" i="3" a="1"/>
  <c r="P140" i="3" s="1"/>
  <c r="S140" i="3"/>
  <c r="I261" i="3"/>
  <c r="J261" i="3" s="1"/>
  <c r="P261" i="3" a="1"/>
  <c r="P261" i="3" s="1"/>
  <c r="S261" i="3"/>
  <c r="I196" i="3"/>
  <c r="P196" i="3" a="1"/>
  <c r="P196" i="3" s="1"/>
  <c r="S196" i="3"/>
  <c r="I139" i="3"/>
  <c r="J139" i="3" s="1"/>
  <c r="P139" i="3" a="1"/>
  <c r="P139" i="3" s="1"/>
  <c r="S139" i="3"/>
  <c r="I260" i="3"/>
  <c r="P260" i="3" a="1"/>
  <c r="P260" i="3" s="1"/>
  <c r="S260" i="3"/>
  <c r="I239" i="3"/>
  <c r="P239" i="3" a="1"/>
  <c r="P239" i="3" s="1"/>
  <c r="S239" i="3"/>
  <c r="I238" i="3"/>
  <c r="P238" i="3" a="1"/>
  <c r="P238" i="3" s="1"/>
  <c r="S238" i="3"/>
  <c r="I211" i="3"/>
  <c r="P211" i="3" a="1"/>
  <c r="P211" i="3" s="1"/>
  <c r="S211" i="3"/>
  <c r="I268" i="3"/>
  <c r="P268" i="3" a="1"/>
  <c r="P268" i="3" s="1"/>
  <c r="S268" i="3"/>
  <c r="I130" i="3"/>
  <c r="P130" i="3" a="1"/>
  <c r="P130" i="3" s="1"/>
  <c r="S130" i="3"/>
  <c r="I253" i="3"/>
  <c r="P253" i="3" a="1"/>
  <c r="P253" i="3" s="1"/>
  <c r="S253" i="3"/>
  <c r="I210" i="3"/>
  <c r="P210" i="3" a="1"/>
  <c r="P210" i="3" s="1"/>
  <c r="S210" i="3"/>
  <c r="I97" i="3"/>
  <c r="P97" i="3" a="1"/>
  <c r="P97" i="3" s="1"/>
  <c r="S97" i="3"/>
  <c r="N211" i="3" l="1" a="1"/>
  <c r="J211" i="3"/>
  <c r="L211" i="3" s="1"/>
  <c r="N97" i="3" a="1"/>
  <c r="J97" i="3"/>
  <c r="L97" i="3" s="1"/>
  <c r="N238" i="3" a="1"/>
  <c r="J238" i="3"/>
  <c r="L238" i="3" s="1"/>
  <c r="N140" i="3" a="1"/>
  <c r="N140" i="3" s="1"/>
  <c r="J140" i="3"/>
  <c r="L140" i="3" s="1"/>
  <c r="N278" i="3" a="1"/>
  <c r="N278" i="3" s="1"/>
  <c r="J278" i="3"/>
  <c r="L278" i="3" s="1"/>
  <c r="N210" i="3" a="1"/>
  <c r="J210" i="3"/>
  <c r="L210" i="3" s="1"/>
  <c r="N253" i="3" a="1"/>
  <c r="J253" i="3"/>
  <c r="L253" i="3" s="1"/>
  <c r="N260" i="3" a="1"/>
  <c r="N260" i="3" s="1"/>
  <c r="J260" i="3"/>
  <c r="L260" i="3" s="1"/>
  <c r="N98" i="3" a="1"/>
  <c r="J98" i="3"/>
  <c r="L98" i="3" s="1"/>
  <c r="N99" i="3" a="1"/>
  <c r="J99" i="3"/>
  <c r="L99" i="3" s="1"/>
  <c r="N130" i="3" a="1"/>
  <c r="N130" i="3" s="1"/>
  <c r="J130" i="3"/>
  <c r="L130" i="3" s="1"/>
  <c r="N239" i="3" a="1"/>
  <c r="J239" i="3"/>
  <c r="L239" i="3" s="1"/>
  <c r="N268" i="3" a="1"/>
  <c r="J268" i="3"/>
  <c r="L268" i="3" s="1"/>
  <c r="N196" i="3" a="1"/>
  <c r="J196" i="3"/>
  <c r="L196" i="3" s="1"/>
  <c r="N212" i="3" a="1"/>
  <c r="J212" i="3"/>
  <c r="L212" i="3" s="1"/>
  <c r="N213" i="3" a="1"/>
  <c r="N213" i="3" s="1"/>
  <c r="J213" i="3"/>
  <c r="L213" i="3" s="1"/>
  <c r="N139" i="3" a="1"/>
  <c r="N139" i="3" s="1"/>
  <c r="N261" i="3" a="1"/>
  <c r="N261" i="3" s="1"/>
  <c r="N100" i="3" a="1"/>
  <c r="N100" i="3" s="1"/>
  <c r="N273" i="3" a="1"/>
  <c r="N273" i="3" s="1"/>
  <c r="N274" i="3" a="1"/>
  <c r="N274" i="3" s="1"/>
  <c r="N253" i="3"/>
  <c r="N210" i="3"/>
  <c r="N211" i="3"/>
  <c r="N239" i="3"/>
  <c r="N98" i="3"/>
  <c r="N99" i="3"/>
  <c r="O97" i="3"/>
  <c r="N97" i="3"/>
  <c r="N268" i="3"/>
  <c r="N238" i="3"/>
  <c r="N196" i="3"/>
  <c r="N212" i="3"/>
  <c r="O278" i="3"/>
  <c r="L274" i="3"/>
  <c r="O274" i="3"/>
  <c r="L273" i="3"/>
  <c r="O273" i="3"/>
  <c r="O100" i="3"/>
  <c r="L100" i="3"/>
  <c r="O213" i="3"/>
  <c r="O99" i="3"/>
  <c r="O212" i="3"/>
  <c r="O98" i="3"/>
  <c r="O140" i="3"/>
  <c r="O261" i="3"/>
  <c r="L261" i="3"/>
  <c r="O196" i="3"/>
  <c r="L139" i="3"/>
  <c r="O139" i="3"/>
  <c r="O260" i="3"/>
  <c r="O239" i="3"/>
  <c r="O238" i="3"/>
  <c r="O211" i="3"/>
  <c r="O268" i="3"/>
  <c r="O130" i="3"/>
  <c r="O253" i="3"/>
  <c r="O210" i="3"/>
  <c r="I94" i="3" l="1"/>
  <c r="P94" i="3" a="1"/>
  <c r="P94" i="3" s="1"/>
  <c r="S94" i="3"/>
  <c r="I93" i="3"/>
  <c r="P93" i="3" a="1"/>
  <c r="P93" i="3" s="1"/>
  <c r="S93" i="3"/>
  <c r="I186" i="3"/>
  <c r="J186" i="3" s="1"/>
  <c r="P186" i="3" a="1"/>
  <c r="P186" i="3" s="1"/>
  <c r="S186" i="3"/>
  <c r="I185" i="3"/>
  <c r="P185" i="3" a="1"/>
  <c r="P185" i="3" s="1"/>
  <c r="S185" i="3"/>
  <c r="I133" i="3"/>
  <c r="P133" i="3" a="1"/>
  <c r="P133" i="3" s="1"/>
  <c r="S133" i="3"/>
  <c r="I92" i="3"/>
  <c r="P92" i="3" a="1"/>
  <c r="P92" i="3" s="1"/>
  <c r="S92" i="3"/>
  <c r="I105" i="3"/>
  <c r="P105" i="3" a="1"/>
  <c r="P105" i="3" s="1"/>
  <c r="S105" i="3"/>
  <c r="I104" i="3"/>
  <c r="P104" i="3" a="1"/>
  <c r="P104" i="3" s="1"/>
  <c r="I103" i="3"/>
  <c r="P103" i="3" a="1"/>
  <c r="P103" i="3" s="1"/>
  <c r="S103" i="3"/>
  <c r="N105" i="3" l="1" a="1"/>
  <c r="J105" i="3"/>
  <c r="L105" i="3" s="1"/>
  <c r="N103" i="3" a="1"/>
  <c r="N103" i="3" s="1"/>
  <c r="J103" i="3"/>
  <c r="L103" i="3" s="1"/>
  <c r="N104" i="3" a="1"/>
  <c r="J104" i="3"/>
  <c r="L104" i="3" s="1"/>
  <c r="N92" i="3" a="1"/>
  <c r="J92" i="3"/>
  <c r="L92" i="3" s="1"/>
  <c r="N185" i="3" a="1"/>
  <c r="N185" i="3" s="1"/>
  <c r="J185" i="3"/>
  <c r="L185" i="3" s="1"/>
  <c r="N93" i="3" a="1"/>
  <c r="N93" i="3" s="1"/>
  <c r="J93" i="3"/>
  <c r="L93" i="3" s="1"/>
  <c r="N133" i="3" a="1"/>
  <c r="N133" i="3" s="1"/>
  <c r="J133" i="3"/>
  <c r="L133" i="3" s="1"/>
  <c r="N94" i="3" a="1"/>
  <c r="J94" i="3"/>
  <c r="L94" i="3" s="1"/>
  <c r="N186" i="3" a="1"/>
  <c r="N186" i="3" s="1"/>
  <c r="N92" i="3"/>
  <c r="N104" i="3"/>
  <c r="N105" i="3"/>
  <c r="N94" i="3"/>
  <c r="O94" i="3"/>
  <c r="O93" i="3"/>
  <c r="L186" i="3"/>
  <c r="O186" i="3"/>
  <c r="O185" i="3"/>
  <c r="O133" i="3"/>
  <c r="O92" i="3"/>
  <c r="O105" i="3"/>
  <c r="O104" i="3"/>
  <c r="O103" i="3"/>
  <c r="I87" i="3" l="1"/>
  <c r="J87" i="3" s="1"/>
  <c r="P87" i="3" a="1"/>
  <c r="P87" i="3" s="1"/>
  <c r="S87" i="3"/>
  <c r="I86" i="3"/>
  <c r="P86" i="3" a="1"/>
  <c r="P86" i="3" s="1"/>
  <c r="S86" i="3"/>
  <c r="S38" i="3"/>
  <c r="S39" i="3"/>
  <c r="S2" i="3"/>
  <c r="S3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46" i="3"/>
  <c r="S47" i="3"/>
  <c r="S40" i="3"/>
  <c r="S41" i="3"/>
  <c r="S54" i="3"/>
  <c r="S70" i="3"/>
  <c r="S71" i="3"/>
  <c r="S42" i="3"/>
  <c r="S63" i="3"/>
  <c r="S43" i="3"/>
  <c r="S64" i="3"/>
  <c r="S23" i="3"/>
  <c r="S44" i="3"/>
  <c r="S24" i="3"/>
  <c r="S25" i="3"/>
  <c r="S26" i="3"/>
  <c r="S27" i="3"/>
  <c r="S28" i="3"/>
  <c r="S29" i="3"/>
  <c r="S30" i="3"/>
  <c r="S67" i="3"/>
  <c r="S68" i="3"/>
  <c r="S79" i="3"/>
  <c r="S80" i="3"/>
  <c r="S48" i="3"/>
  <c r="S69" i="3"/>
  <c r="S81" i="3"/>
  <c r="S31" i="3"/>
  <c r="S32" i="3"/>
  <c r="S33" i="3"/>
  <c r="S34" i="3"/>
  <c r="S35" i="3"/>
  <c r="S36" i="3"/>
  <c r="S45" i="3"/>
  <c r="S82" i="3"/>
  <c r="S49" i="3"/>
  <c r="S50" i="3"/>
  <c r="S51" i="3"/>
  <c r="S52" i="3"/>
  <c r="S55" i="3"/>
  <c r="S56" i="3"/>
  <c r="S57" i="3"/>
  <c r="S53" i="3"/>
  <c r="S60" i="3"/>
  <c r="S83" i="3"/>
  <c r="S88" i="3"/>
  <c r="S58" i="3"/>
  <c r="S59" i="3"/>
  <c r="S72" i="3"/>
  <c r="S73" i="3"/>
  <c r="S74" i="3"/>
  <c r="S75" i="3"/>
  <c r="S84" i="3"/>
  <c r="S90" i="3"/>
  <c r="S91" i="3"/>
  <c r="S89" i="3"/>
  <c r="S61" i="3"/>
  <c r="S62" i="3"/>
  <c r="S65" i="3"/>
  <c r="S66" i="3"/>
  <c r="S76" i="3"/>
  <c r="S77" i="3"/>
  <c r="S78" i="3"/>
  <c r="S95" i="3"/>
  <c r="S96" i="3"/>
  <c r="S135" i="3"/>
  <c r="S136" i="3"/>
  <c r="S137" i="3"/>
  <c r="S138" i="3"/>
  <c r="S270" i="3"/>
  <c r="S318" i="3"/>
  <c r="S319" i="3"/>
  <c r="S121" i="3"/>
  <c r="S122" i="3"/>
  <c r="S123" i="3"/>
  <c r="S85" i="3"/>
  <c r="S37" i="3"/>
  <c r="I85" i="3"/>
  <c r="P85" i="3" a="1"/>
  <c r="P85" i="3" s="1"/>
  <c r="N86" i="3" l="1" a="1"/>
  <c r="N86" i="3" s="1"/>
  <c r="J86" i="3"/>
  <c r="L86" i="3" s="1"/>
  <c r="N85" i="3" a="1"/>
  <c r="N85" i="3" s="1"/>
  <c r="J85" i="3"/>
  <c r="L85" i="3" s="1"/>
  <c r="N87" i="3" a="1"/>
  <c r="N87" i="3" s="1"/>
  <c r="O86" i="3"/>
  <c r="L87" i="3"/>
  <c r="O87" i="3"/>
  <c r="O85" i="3"/>
  <c r="I123" i="3" l="1"/>
  <c r="P123" i="3" a="1"/>
  <c r="P123" i="3" s="1"/>
  <c r="I122" i="3"/>
  <c r="P122" i="3" a="1"/>
  <c r="P122" i="3" s="1"/>
  <c r="I121" i="3"/>
  <c r="P121" i="3" a="1"/>
  <c r="P121" i="3" s="1"/>
  <c r="N122" i="3" l="1" a="1"/>
  <c r="N122" i="3" s="1"/>
  <c r="J122" i="3"/>
  <c r="L122" i="3" s="1"/>
  <c r="N121" i="3" a="1"/>
  <c r="N121" i="3" s="1"/>
  <c r="J121" i="3"/>
  <c r="L121" i="3" s="1"/>
  <c r="N123" i="3" a="1"/>
  <c r="N123" i="3" s="1"/>
  <c r="J123" i="3"/>
  <c r="L123" i="3" s="1"/>
  <c r="O123" i="3"/>
  <c r="O122" i="3"/>
  <c r="O121" i="3"/>
  <c r="I319" i="3" l="1"/>
  <c r="J319" i="3" s="1"/>
  <c r="P319" i="3" a="1"/>
  <c r="P319" i="3" s="1"/>
  <c r="I318" i="3"/>
  <c r="J318" i="3" s="1"/>
  <c r="P318" i="3" a="1"/>
  <c r="P318" i="3" s="1"/>
  <c r="I270" i="3"/>
  <c r="J270" i="3" s="1"/>
  <c r="P270" i="3" a="1"/>
  <c r="P270" i="3" s="1"/>
  <c r="I138" i="3"/>
  <c r="J138" i="3" s="1"/>
  <c r="P138" i="3" a="1"/>
  <c r="P138" i="3" s="1"/>
  <c r="I137" i="3"/>
  <c r="J137" i="3" s="1"/>
  <c r="P137" i="3" a="1"/>
  <c r="P137" i="3" s="1"/>
  <c r="I136" i="3"/>
  <c r="P136" i="3" a="1"/>
  <c r="P136" i="3" s="1"/>
  <c r="I135" i="3"/>
  <c r="P135" i="3" a="1"/>
  <c r="P135" i="3" s="1"/>
  <c r="N29" i="10"/>
  <c r="N21" i="10"/>
  <c r="AB21" i="10" s="1"/>
  <c r="N20" i="10"/>
  <c r="AB20" i="10" s="1"/>
  <c r="N19" i="10"/>
  <c r="AB19" i="10" s="1"/>
  <c r="N18" i="10"/>
  <c r="AB18" i="10" s="1"/>
  <c r="N17" i="10"/>
  <c r="Z17" i="10" s="1"/>
  <c r="N16" i="10"/>
  <c r="AB16" i="10" s="1"/>
  <c r="N15" i="10"/>
  <c r="AB15" i="10" s="1"/>
  <c r="N14" i="10"/>
  <c r="AB14" i="10" s="1"/>
  <c r="N13" i="10"/>
  <c r="AB13" i="10" s="1"/>
  <c r="N12" i="10"/>
  <c r="Z12" i="10" s="1"/>
  <c r="N11" i="10"/>
  <c r="Z11" i="10" s="1"/>
  <c r="N10" i="10"/>
  <c r="Z10" i="10" s="1"/>
  <c r="N9" i="10"/>
  <c r="Z9" i="10" s="1"/>
  <c r="N8" i="10"/>
  <c r="Z8" i="10" s="1"/>
  <c r="N7" i="10"/>
  <c r="Z7" i="10" s="1"/>
  <c r="N6" i="10"/>
  <c r="Z6" i="10" s="1"/>
  <c r="N5" i="10"/>
  <c r="Z5" i="10" s="1"/>
  <c r="N4" i="10"/>
  <c r="Z4" i="10" s="1"/>
  <c r="N3" i="10"/>
  <c r="Z3" i="10" s="1"/>
  <c r="N135" i="3" l="1" a="1"/>
  <c r="J135" i="3"/>
  <c r="L135" i="3" s="1"/>
  <c r="N136" i="3" a="1"/>
  <c r="N136" i="3" s="1"/>
  <c r="J136" i="3"/>
  <c r="L136" i="3" s="1"/>
  <c r="N270" i="3" a="1"/>
  <c r="N270" i="3" s="1"/>
  <c r="N137" i="3" a="1"/>
  <c r="N137" i="3" s="1"/>
  <c r="N318" i="3" a="1"/>
  <c r="N318" i="3" s="1"/>
  <c r="N138" i="3" a="1"/>
  <c r="N138" i="3" s="1"/>
  <c r="N319" i="3" a="1"/>
  <c r="N319" i="3" s="1"/>
  <c r="N135" i="3"/>
  <c r="C2" i="11"/>
  <c r="L318" i="3"/>
  <c r="L270" i="3"/>
  <c r="L319" i="3"/>
  <c r="O319" i="3"/>
  <c r="O318" i="3"/>
  <c r="O270" i="3"/>
  <c r="L138" i="3"/>
  <c r="O138" i="3"/>
  <c r="L137" i="3"/>
  <c r="O137" i="3"/>
  <c r="O136" i="3"/>
  <c r="O135" i="3"/>
  <c r="D2" i="11"/>
  <c r="AB9" i="10"/>
  <c r="AA9" i="10"/>
  <c r="AB8" i="10"/>
  <c r="AA8" i="10"/>
  <c r="AB3" i="10"/>
  <c r="AA3" i="10"/>
  <c r="AA4" i="10"/>
  <c r="AB4" i="10"/>
  <c r="AA10" i="10"/>
  <c r="AB10" i="10"/>
  <c r="AB5" i="10"/>
  <c r="AA5" i="10"/>
  <c r="AB11" i="10"/>
  <c r="AA11" i="10"/>
  <c r="AB6" i="10"/>
  <c r="AA6" i="10"/>
  <c r="AB12" i="10"/>
  <c r="AA12" i="10"/>
  <c r="AA7" i="10"/>
  <c r="AB7" i="10"/>
  <c r="AB17" i="10"/>
  <c r="AA17" i="10"/>
  <c r="E2" i="11" l="1"/>
  <c r="C4" i="8"/>
  <c r="P38" i="3" a="1"/>
  <c r="P38" i="3" s="1"/>
  <c r="P39" i="3" a="1"/>
  <c r="P39" i="3" s="1"/>
  <c r="P2" i="3" a="1"/>
  <c r="P2" i="3" s="1"/>
  <c r="P3" i="3" a="1"/>
  <c r="P3" i="3" s="1"/>
  <c r="P4" i="3" a="1"/>
  <c r="P4" i="3" s="1"/>
  <c r="P5" i="3" a="1"/>
  <c r="P5" i="3" s="1"/>
  <c r="P6" i="3" a="1"/>
  <c r="P6" i="3" s="1"/>
  <c r="P7" i="3" a="1"/>
  <c r="P7" i="3" s="1"/>
  <c r="P8" i="3" a="1"/>
  <c r="P8" i="3" s="1"/>
  <c r="P9" i="3" a="1"/>
  <c r="P9" i="3" s="1"/>
  <c r="P10" i="3" a="1"/>
  <c r="P10" i="3" s="1"/>
  <c r="P11" i="3" a="1"/>
  <c r="P11" i="3" s="1"/>
  <c r="P12" i="3" a="1"/>
  <c r="P12" i="3" s="1"/>
  <c r="P13" i="3" a="1"/>
  <c r="P13" i="3" s="1"/>
  <c r="P14" i="3" a="1"/>
  <c r="P14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21" i="3" a="1"/>
  <c r="P21" i="3" s="1"/>
  <c r="P22" i="3" a="1"/>
  <c r="P22" i="3" s="1"/>
  <c r="P46" i="3" a="1"/>
  <c r="P46" i="3" s="1"/>
  <c r="P47" i="3" a="1"/>
  <c r="P47" i="3" s="1"/>
  <c r="P40" i="3" a="1"/>
  <c r="P40" i="3" s="1"/>
  <c r="P41" i="3" a="1"/>
  <c r="P41" i="3" s="1"/>
  <c r="P54" i="3" a="1"/>
  <c r="P54" i="3" s="1"/>
  <c r="P70" i="3" a="1"/>
  <c r="P70" i="3" s="1"/>
  <c r="P71" i="3" a="1"/>
  <c r="P71" i="3" s="1"/>
  <c r="P42" i="3" a="1"/>
  <c r="P42" i="3" s="1"/>
  <c r="P63" i="3" a="1"/>
  <c r="P63" i="3" s="1"/>
  <c r="P43" i="3" a="1"/>
  <c r="P43" i="3" s="1"/>
  <c r="P64" i="3" a="1"/>
  <c r="P64" i="3" s="1"/>
  <c r="P23" i="3" a="1"/>
  <c r="P23" i="3" s="1"/>
  <c r="P44" i="3" a="1"/>
  <c r="P44" i="3" s="1"/>
  <c r="P24" i="3" a="1"/>
  <c r="P24" i="3" s="1"/>
  <c r="P25" i="3" a="1"/>
  <c r="P25" i="3" s="1"/>
  <c r="P26" i="3" a="1"/>
  <c r="P26" i="3" s="1"/>
  <c r="P27" i="3" a="1"/>
  <c r="P27" i="3" s="1"/>
  <c r="P28" i="3" a="1"/>
  <c r="P28" i="3" s="1"/>
  <c r="P29" i="3" a="1"/>
  <c r="P29" i="3" s="1"/>
  <c r="P30" i="3" a="1"/>
  <c r="P30" i="3" s="1"/>
  <c r="P67" i="3" a="1"/>
  <c r="P67" i="3" s="1"/>
  <c r="P68" i="3" a="1"/>
  <c r="P68" i="3" s="1"/>
  <c r="P79" i="3" a="1"/>
  <c r="P79" i="3" s="1"/>
  <c r="P80" i="3" a="1"/>
  <c r="P80" i="3" s="1"/>
  <c r="P48" i="3" a="1"/>
  <c r="P48" i="3" s="1"/>
  <c r="P69" i="3" a="1"/>
  <c r="P69" i="3" s="1"/>
  <c r="P81" i="3" a="1"/>
  <c r="P81" i="3" s="1"/>
  <c r="P31" i="3" a="1"/>
  <c r="P31" i="3" s="1"/>
  <c r="P32" i="3" a="1"/>
  <c r="P32" i="3" s="1"/>
  <c r="P33" i="3" a="1"/>
  <c r="P33" i="3" s="1"/>
  <c r="P34" i="3" a="1"/>
  <c r="P34" i="3" s="1"/>
  <c r="P35" i="3" a="1"/>
  <c r="P35" i="3" s="1"/>
  <c r="P36" i="3" a="1"/>
  <c r="P36" i="3" s="1"/>
  <c r="P45" i="3" a="1"/>
  <c r="P45" i="3" s="1"/>
  <c r="P82" i="3" a="1"/>
  <c r="P82" i="3" s="1"/>
  <c r="P49" i="3" a="1"/>
  <c r="P49" i="3" s="1"/>
  <c r="P50" i="3" a="1"/>
  <c r="P50" i="3" s="1"/>
  <c r="P51" i="3" a="1"/>
  <c r="P51" i="3" s="1"/>
  <c r="P52" i="3" a="1"/>
  <c r="P52" i="3" s="1"/>
  <c r="P55" i="3" a="1"/>
  <c r="P55" i="3" s="1"/>
  <c r="P56" i="3" a="1"/>
  <c r="P56" i="3" s="1"/>
  <c r="P57" i="3" a="1"/>
  <c r="P57" i="3" s="1"/>
  <c r="P53" i="3" a="1"/>
  <c r="P53" i="3" s="1"/>
  <c r="P60" i="3" a="1"/>
  <c r="P60" i="3" s="1"/>
  <c r="P83" i="3" a="1"/>
  <c r="P83" i="3" s="1"/>
  <c r="P88" i="3" a="1"/>
  <c r="P88" i="3" s="1"/>
  <c r="P58" i="3" a="1"/>
  <c r="P58" i="3" s="1"/>
  <c r="P59" i="3" a="1"/>
  <c r="P59" i="3" s="1"/>
  <c r="P72" i="3" a="1"/>
  <c r="P72" i="3" s="1"/>
  <c r="P73" i="3" a="1"/>
  <c r="P73" i="3" s="1"/>
  <c r="P74" i="3" a="1"/>
  <c r="P74" i="3" s="1"/>
  <c r="P75" i="3" a="1"/>
  <c r="P75" i="3" s="1"/>
  <c r="P84" i="3" a="1"/>
  <c r="P84" i="3" s="1"/>
  <c r="P90" i="3" a="1"/>
  <c r="P90" i="3" s="1"/>
  <c r="P91" i="3" a="1"/>
  <c r="P91" i="3" s="1"/>
  <c r="P89" i="3" a="1"/>
  <c r="P89" i="3" s="1"/>
  <c r="P61" i="3" a="1"/>
  <c r="P61" i="3" s="1"/>
  <c r="P62" i="3" a="1"/>
  <c r="P62" i="3" s="1"/>
  <c r="P65" i="3" a="1"/>
  <c r="P65" i="3" s="1"/>
  <c r="P66" i="3" a="1"/>
  <c r="P66" i="3" s="1"/>
  <c r="P76" i="3" a="1"/>
  <c r="P76" i="3" s="1"/>
  <c r="P77" i="3" a="1"/>
  <c r="P77" i="3" s="1"/>
  <c r="P78" i="3" a="1"/>
  <c r="P78" i="3" s="1"/>
  <c r="P95" i="3" a="1"/>
  <c r="P95" i="3" s="1"/>
  <c r="P96" i="3" a="1"/>
  <c r="P96" i="3" s="1"/>
  <c r="P37" i="3" a="1"/>
  <c r="P37" i="3" s="1"/>
  <c r="F2" i="11" l="1"/>
  <c r="G4" i="11"/>
  <c r="H4" i="11" s="1"/>
  <c r="C2" i="8"/>
  <c r="D4" i="8"/>
  <c r="I96" i="3"/>
  <c r="I95" i="3"/>
  <c r="I78" i="3"/>
  <c r="I77" i="3"/>
  <c r="I76" i="3"/>
  <c r="I66" i="3"/>
  <c r="I65" i="3"/>
  <c r="N65" i="3" l="1" a="1"/>
  <c r="N65" i="3" s="1"/>
  <c r="J65" i="3"/>
  <c r="L65" i="3" s="1"/>
  <c r="N66" i="3" a="1"/>
  <c r="N66" i="3" s="1"/>
  <c r="J66" i="3"/>
  <c r="L66" i="3" s="1"/>
  <c r="N76" i="3" a="1"/>
  <c r="J76" i="3"/>
  <c r="L76" i="3" s="1"/>
  <c r="N77" i="3" a="1"/>
  <c r="J77" i="3"/>
  <c r="L77" i="3" s="1"/>
  <c r="N95" i="3" a="1"/>
  <c r="N95" i="3" s="1"/>
  <c r="J95" i="3"/>
  <c r="L95" i="3" s="1"/>
  <c r="N96" i="3" a="1"/>
  <c r="J96" i="3"/>
  <c r="L96" i="3" s="1"/>
  <c r="N78" i="3" a="1"/>
  <c r="N78" i="3" s="1"/>
  <c r="J78" i="3"/>
  <c r="L78" i="3" s="1"/>
  <c r="O96" i="3"/>
  <c r="N96" i="3"/>
  <c r="O66" i="3"/>
  <c r="O95" i="3"/>
  <c r="O77" i="3"/>
  <c r="N77" i="3"/>
  <c r="O65" i="3"/>
  <c r="O76" i="3"/>
  <c r="N76" i="3"/>
  <c r="O78" i="3"/>
  <c r="G2" i="11"/>
  <c r="E4" i="8"/>
  <c r="D2" i="8"/>
  <c r="I62" i="3"/>
  <c r="I61" i="3"/>
  <c r="I89" i="3"/>
  <c r="I91" i="3"/>
  <c r="I90" i="3"/>
  <c r="I84" i="3"/>
  <c r="I75" i="3"/>
  <c r="I74" i="3"/>
  <c r="I73" i="3"/>
  <c r="J73" i="3" s="1"/>
  <c r="I72" i="3"/>
  <c r="N89" i="3" l="1" a="1"/>
  <c r="N89" i="3" s="1"/>
  <c r="J89" i="3"/>
  <c r="L89" i="3" s="1"/>
  <c r="N84" i="3" a="1"/>
  <c r="J84" i="3"/>
  <c r="L84" i="3" s="1"/>
  <c r="N72" i="3" a="1"/>
  <c r="J72" i="3"/>
  <c r="L72" i="3" s="1"/>
  <c r="N91" i="3" a="1"/>
  <c r="N91" i="3" s="1"/>
  <c r="J91" i="3"/>
  <c r="L91" i="3" s="1"/>
  <c r="N74" i="3" a="1"/>
  <c r="N74" i="3" s="1"/>
  <c r="J74" i="3"/>
  <c r="L74" i="3" s="1"/>
  <c r="N61" i="3" a="1"/>
  <c r="N61" i="3" s="1"/>
  <c r="J61" i="3"/>
  <c r="L61" i="3" s="1"/>
  <c r="N75" i="3" a="1"/>
  <c r="N75" i="3" s="1"/>
  <c r="J75" i="3"/>
  <c r="L75" i="3" s="1"/>
  <c r="N62" i="3" a="1"/>
  <c r="N62" i="3" s="1"/>
  <c r="J62" i="3"/>
  <c r="L62" i="3" s="1"/>
  <c r="N90" i="3" a="1"/>
  <c r="N90" i="3" s="1"/>
  <c r="J90" i="3"/>
  <c r="L90" i="3" s="1"/>
  <c r="N73" i="3" a="1"/>
  <c r="N73" i="3" s="1"/>
  <c r="O72" i="3"/>
  <c r="N72" i="3"/>
  <c r="O74" i="3"/>
  <c r="O61" i="3"/>
  <c r="O90" i="3"/>
  <c r="O89" i="3"/>
  <c r="O91" i="3"/>
  <c r="O75" i="3"/>
  <c r="O62" i="3"/>
  <c r="O84" i="3"/>
  <c r="N84" i="3"/>
  <c r="O73" i="3"/>
  <c r="I4" i="11"/>
  <c r="H2" i="11"/>
  <c r="F4" i="8"/>
  <c r="E2" i="8"/>
  <c r="L73" i="3"/>
  <c r="I2" i="11" l="1"/>
  <c r="J4" i="11"/>
  <c r="G4" i="8"/>
  <c r="F2" i="8"/>
  <c r="J2" i="11" l="1"/>
  <c r="K4" i="11"/>
  <c r="G2" i="8"/>
  <c r="H4" i="8"/>
  <c r="I59" i="3"/>
  <c r="I58" i="3"/>
  <c r="I88" i="3"/>
  <c r="J88" i="3" s="1"/>
  <c r="I83" i="3"/>
  <c r="I60" i="3"/>
  <c r="I53" i="3"/>
  <c r="I57" i="3"/>
  <c r="J57" i="3" s="1"/>
  <c r="I56" i="3"/>
  <c r="I55" i="3"/>
  <c r="I52" i="3"/>
  <c r="J52" i="3" s="1"/>
  <c r="I51" i="3"/>
  <c r="I50" i="3"/>
  <c r="I49" i="3"/>
  <c r="J49" i="3" s="1"/>
  <c r="I82" i="3"/>
  <c r="N56" i="3" l="1" a="1"/>
  <c r="J56" i="3"/>
  <c r="L56" i="3" s="1"/>
  <c r="N58" i="3" a="1"/>
  <c r="N58" i="3" s="1"/>
  <c r="J58" i="3"/>
  <c r="L58" i="3" s="1"/>
  <c r="N55" i="3" a="1"/>
  <c r="J55" i="3"/>
  <c r="L55" i="3" s="1"/>
  <c r="N82" i="3" a="1"/>
  <c r="J82" i="3"/>
  <c r="L82" i="3" s="1"/>
  <c r="N59" i="3" a="1"/>
  <c r="N59" i="3" s="1"/>
  <c r="J59" i="3"/>
  <c r="L59" i="3" s="1"/>
  <c r="N50" i="3" a="1"/>
  <c r="J50" i="3"/>
  <c r="L50" i="3" s="1"/>
  <c r="N53" i="3" a="1"/>
  <c r="J53" i="3"/>
  <c r="L53" i="3" s="1"/>
  <c r="N51" i="3" a="1"/>
  <c r="N51" i="3" s="1"/>
  <c r="J51" i="3"/>
  <c r="L51" i="3" s="1"/>
  <c r="N60" i="3" a="1"/>
  <c r="J60" i="3"/>
  <c r="L60" i="3" s="1"/>
  <c r="N83" i="3" a="1"/>
  <c r="J83" i="3"/>
  <c r="L83" i="3" s="1"/>
  <c r="N49" i="3" a="1"/>
  <c r="N49" i="3" s="1"/>
  <c r="N57" i="3" a="1"/>
  <c r="N57" i="3" s="1"/>
  <c r="N52" i="3" a="1"/>
  <c r="N52" i="3" s="1"/>
  <c r="N88" i="3" a="1"/>
  <c r="N88" i="3" s="1"/>
  <c r="O59" i="3"/>
  <c r="O50" i="3"/>
  <c r="N50" i="3"/>
  <c r="O53" i="3"/>
  <c r="N53" i="3"/>
  <c r="O82" i="3"/>
  <c r="N82" i="3"/>
  <c r="O58" i="3"/>
  <c r="O60" i="3"/>
  <c r="N60" i="3"/>
  <c r="O83" i="3"/>
  <c r="N83" i="3"/>
  <c r="O56" i="3"/>
  <c r="N56" i="3"/>
  <c r="O51" i="3"/>
  <c r="O55" i="3"/>
  <c r="N55" i="3"/>
  <c r="O52" i="3"/>
  <c r="O88" i="3"/>
  <c r="O49" i="3"/>
  <c r="O57" i="3"/>
  <c r="K2" i="11"/>
  <c r="L4" i="11"/>
  <c r="H2" i="8"/>
  <c r="I4" i="8"/>
  <c r="L88" i="3"/>
  <c r="L57" i="3"/>
  <c r="L52" i="3"/>
  <c r="L49" i="3"/>
  <c r="I45" i="3"/>
  <c r="N45" i="3" l="1" a="1"/>
  <c r="N45" i="3" s="1"/>
  <c r="J45" i="3"/>
  <c r="L45" i="3" s="1"/>
  <c r="O45" i="3"/>
  <c r="M4" i="11"/>
  <c r="L2" i="11"/>
  <c r="J4" i="8"/>
  <c r="I2" i="8"/>
  <c r="N4" i="11" l="1"/>
  <c r="M2" i="11"/>
  <c r="J2" i="8"/>
  <c r="K4" i="8"/>
  <c r="I36" i="3"/>
  <c r="I35" i="3"/>
  <c r="I34" i="3"/>
  <c r="I33" i="3"/>
  <c r="I32" i="3"/>
  <c r="I31" i="3"/>
  <c r="I81" i="3"/>
  <c r="I69" i="3"/>
  <c r="I48" i="3"/>
  <c r="I80" i="3"/>
  <c r="I79" i="3"/>
  <c r="I68" i="3"/>
  <c r="I67" i="3"/>
  <c r="I30" i="3"/>
  <c r="I29" i="3"/>
  <c r="J29" i="3" s="1"/>
  <c r="I28" i="3"/>
  <c r="I27" i="3"/>
  <c r="I26" i="3"/>
  <c r="J26" i="3" s="1"/>
  <c r="I25" i="3"/>
  <c r="I24" i="3"/>
  <c r="J24" i="3" s="1"/>
  <c r="I44" i="3"/>
  <c r="I23" i="3"/>
  <c r="I64" i="3"/>
  <c r="I43" i="3"/>
  <c r="I63" i="3"/>
  <c r="I42" i="3"/>
  <c r="I71" i="3"/>
  <c r="I70" i="3"/>
  <c r="I54" i="3"/>
  <c r="I41" i="3"/>
  <c r="I40" i="3"/>
  <c r="I47" i="3"/>
  <c r="I46" i="3"/>
  <c r="I22" i="3"/>
  <c r="I21" i="3"/>
  <c r="I20" i="3"/>
  <c r="J20" i="3" s="1"/>
  <c r="I19" i="3"/>
  <c r="J19" i="3" s="1"/>
  <c r="I18" i="3"/>
  <c r="I17" i="3"/>
  <c r="I16" i="3"/>
  <c r="J16" i="3" s="1"/>
  <c r="I15" i="3"/>
  <c r="I14" i="3"/>
  <c r="J14" i="3" s="1"/>
  <c r="I13" i="3"/>
  <c r="I12" i="3"/>
  <c r="I11" i="3"/>
  <c r="J11" i="3" s="1"/>
  <c r="I10" i="3"/>
  <c r="I9" i="3"/>
  <c r="J9" i="3" s="1"/>
  <c r="I8" i="3"/>
  <c r="I7" i="3"/>
  <c r="I6" i="3"/>
  <c r="J6" i="3" s="1"/>
  <c r="I5" i="3"/>
  <c r="J5" i="3" s="1"/>
  <c r="I4" i="3"/>
  <c r="J4" i="3" s="1"/>
  <c r="I3" i="3"/>
  <c r="J3" i="3" s="1"/>
  <c r="I2" i="3"/>
  <c r="J2" i="3" s="1"/>
  <c r="I39" i="3"/>
  <c r="J39" i="3" s="1"/>
  <c r="I38" i="3"/>
  <c r="J38" i="3" s="1"/>
  <c r="N12" i="3" l="1" a="1"/>
  <c r="J12" i="3"/>
  <c r="L12" i="3" s="1"/>
  <c r="N18" i="3" a="1"/>
  <c r="N18" i="3" s="1"/>
  <c r="J18" i="3"/>
  <c r="L18" i="3" s="1"/>
  <c r="N47" i="3" a="1"/>
  <c r="J47" i="3"/>
  <c r="L47" i="3" s="1"/>
  <c r="N42" i="3" a="1"/>
  <c r="J42" i="3"/>
  <c r="L42" i="3" s="1"/>
  <c r="N30" i="3" a="1"/>
  <c r="N30" i="3" s="1"/>
  <c r="J30" i="3"/>
  <c r="L30" i="3" s="1"/>
  <c r="N69" i="3" a="1"/>
  <c r="J69" i="3"/>
  <c r="L69" i="3" s="1"/>
  <c r="N35" i="3" a="1"/>
  <c r="J35" i="3"/>
  <c r="L35" i="3" s="1"/>
  <c r="N7" i="3" a="1"/>
  <c r="N7" i="3" s="1"/>
  <c r="J7" i="3"/>
  <c r="L7" i="3" s="1"/>
  <c r="N13" i="3" a="1"/>
  <c r="J13" i="3"/>
  <c r="L13" i="3" s="1"/>
  <c r="N40" i="3" a="1"/>
  <c r="J40" i="3"/>
  <c r="L40" i="3" s="1"/>
  <c r="N63" i="3" a="1"/>
  <c r="N63" i="3" s="1"/>
  <c r="J63" i="3"/>
  <c r="L63" i="3" s="1"/>
  <c r="N25" i="3" a="1"/>
  <c r="J25" i="3"/>
  <c r="L25" i="3" s="1"/>
  <c r="N67" i="3" a="1"/>
  <c r="J67" i="3"/>
  <c r="L67" i="3" s="1"/>
  <c r="N81" i="3" a="1"/>
  <c r="N81" i="3" s="1"/>
  <c r="J81" i="3"/>
  <c r="L81" i="3" s="1"/>
  <c r="N36" i="3" a="1"/>
  <c r="J36" i="3"/>
  <c r="L36" i="3" s="1"/>
  <c r="N41" i="3" a="1"/>
  <c r="J41" i="3"/>
  <c r="L41" i="3" s="1"/>
  <c r="N43" i="3" a="1"/>
  <c r="N43" i="3" s="1"/>
  <c r="J43" i="3"/>
  <c r="L43" i="3" s="1"/>
  <c r="N68" i="3" a="1"/>
  <c r="J68" i="3"/>
  <c r="L68" i="3" s="1"/>
  <c r="N31" i="3" a="1"/>
  <c r="J31" i="3"/>
  <c r="L31" i="3" s="1"/>
  <c r="N15" i="3" a="1"/>
  <c r="N15" i="3" s="1"/>
  <c r="J15" i="3"/>
  <c r="L15" i="3" s="1"/>
  <c r="N21" i="3" a="1"/>
  <c r="J21" i="3"/>
  <c r="L21" i="3" s="1"/>
  <c r="N54" i="3" a="1"/>
  <c r="J54" i="3"/>
  <c r="L54" i="3" s="1"/>
  <c r="N64" i="3" a="1"/>
  <c r="N64" i="3" s="1"/>
  <c r="J64" i="3"/>
  <c r="L64" i="3" s="1"/>
  <c r="N27" i="3" a="1"/>
  <c r="J27" i="3"/>
  <c r="L27" i="3" s="1"/>
  <c r="N79" i="3" a="1"/>
  <c r="J79" i="3"/>
  <c r="L79" i="3" s="1"/>
  <c r="N32" i="3" a="1"/>
  <c r="N32" i="3" s="1"/>
  <c r="J32" i="3"/>
  <c r="L32" i="3" s="1"/>
  <c r="N8" i="3" a="1"/>
  <c r="J8" i="3"/>
  <c r="L8" i="3" s="1"/>
  <c r="N10" i="3" a="1"/>
  <c r="N10" i="3" s="1"/>
  <c r="J10" i="3"/>
  <c r="L10" i="3" s="1"/>
  <c r="N22" i="3" a="1"/>
  <c r="J22" i="3"/>
  <c r="L22" i="3" s="1"/>
  <c r="N70" i="3" a="1"/>
  <c r="J70" i="3"/>
  <c r="L70" i="3" s="1"/>
  <c r="N23" i="3" a="1"/>
  <c r="N23" i="3" s="1"/>
  <c r="J23" i="3"/>
  <c r="L23" i="3" s="1"/>
  <c r="N28" i="3" a="1"/>
  <c r="J28" i="3"/>
  <c r="L28" i="3" s="1"/>
  <c r="N80" i="3" a="1"/>
  <c r="J80" i="3"/>
  <c r="L80" i="3" s="1"/>
  <c r="N33" i="3" a="1"/>
  <c r="N33" i="3" s="1"/>
  <c r="J33" i="3"/>
  <c r="L33" i="3" s="1"/>
  <c r="N17" i="3" a="1"/>
  <c r="J17" i="3"/>
  <c r="L17" i="3" s="1"/>
  <c r="N46" i="3" a="1"/>
  <c r="N46" i="3" s="1"/>
  <c r="J46" i="3"/>
  <c r="L46" i="3" s="1"/>
  <c r="N71" i="3" a="1"/>
  <c r="J71" i="3"/>
  <c r="L71" i="3" s="1"/>
  <c r="N44" i="3" a="1"/>
  <c r="J44" i="3"/>
  <c r="L44" i="3" s="1"/>
  <c r="N48" i="3" a="1"/>
  <c r="N48" i="3" s="1"/>
  <c r="J48" i="3"/>
  <c r="L48" i="3" s="1"/>
  <c r="N34" i="3" a="1"/>
  <c r="N34" i="3" s="1"/>
  <c r="J34" i="3"/>
  <c r="L34" i="3" s="1"/>
  <c r="N19" i="3" a="1"/>
  <c r="N19" i="3" s="1"/>
  <c r="N2" i="3" a="1"/>
  <c r="N2" i="3" s="1"/>
  <c r="N14" i="3" a="1"/>
  <c r="N14" i="3" s="1"/>
  <c r="N20" i="3" a="1"/>
  <c r="N20" i="3" s="1"/>
  <c r="N26" i="3" a="1"/>
  <c r="N26" i="3" s="1"/>
  <c r="N6" i="3" a="1"/>
  <c r="N6" i="3" s="1"/>
  <c r="N39" i="3" a="1"/>
  <c r="N39" i="3" s="1"/>
  <c r="N9" i="3" a="1"/>
  <c r="N9" i="3" s="1"/>
  <c r="N38" i="3" a="1"/>
  <c r="N38" i="3" s="1"/>
  <c r="N24" i="3" a="1"/>
  <c r="N24" i="3" s="1"/>
  <c r="N16" i="3" a="1"/>
  <c r="N16" i="3" s="1"/>
  <c r="N3" i="3" a="1"/>
  <c r="N3" i="3" s="1"/>
  <c r="N4" i="3" a="1"/>
  <c r="N4" i="3" s="1"/>
  <c r="N5" i="3" a="1"/>
  <c r="N5" i="3" s="1"/>
  <c r="N11" i="3" a="1"/>
  <c r="N11" i="3" s="1"/>
  <c r="N29" i="3" a="1"/>
  <c r="N29" i="3" s="1"/>
  <c r="O13" i="3"/>
  <c r="N13" i="3"/>
  <c r="O25" i="3"/>
  <c r="N25" i="3"/>
  <c r="O12" i="3"/>
  <c r="N12" i="3"/>
  <c r="O18" i="3"/>
  <c r="O47" i="3"/>
  <c r="N47" i="3"/>
  <c r="O42" i="3"/>
  <c r="N42" i="3"/>
  <c r="O30" i="3"/>
  <c r="O69" i="3"/>
  <c r="N69" i="3"/>
  <c r="O35" i="3"/>
  <c r="N35" i="3"/>
  <c r="O63" i="3"/>
  <c r="O67" i="3"/>
  <c r="N67" i="3"/>
  <c r="O81" i="3"/>
  <c r="O36" i="3"/>
  <c r="N36" i="3"/>
  <c r="O8" i="3"/>
  <c r="N8" i="3"/>
  <c r="O41" i="3"/>
  <c r="N41" i="3"/>
  <c r="O43" i="3"/>
  <c r="O68" i="3"/>
  <c r="N68" i="3"/>
  <c r="O31" i="3"/>
  <c r="N31" i="3"/>
  <c r="O7" i="3"/>
  <c r="O40" i="3"/>
  <c r="N40" i="3"/>
  <c r="O15" i="3"/>
  <c r="O21" i="3"/>
  <c r="N21" i="3"/>
  <c r="O54" i="3"/>
  <c r="N54" i="3"/>
  <c r="O64" i="3"/>
  <c r="O27" i="3"/>
  <c r="N27" i="3"/>
  <c r="O79" i="3"/>
  <c r="N79" i="3"/>
  <c r="O32" i="3"/>
  <c r="O10" i="3"/>
  <c r="O22" i="3"/>
  <c r="N22" i="3"/>
  <c r="O70" i="3"/>
  <c r="N70" i="3"/>
  <c r="O23" i="3"/>
  <c r="O28" i="3"/>
  <c r="N28" i="3"/>
  <c r="O80" i="3"/>
  <c r="N80" i="3"/>
  <c r="O33" i="3"/>
  <c r="O17" i="3"/>
  <c r="N17" i="3"/>
  <c r="O46" i="3"/>
  <c r="O71" i="3"/>
  <c r="N71" i="3"/>
  <c r="O44" i="3"/>
  <c r="N44" i="3"/>
  <c r="O48" i="3"/>
  <c r="O34" i="3"/>
  <c r="O14" i="3"/>
  <c r="O26" i="3"/>
  <c r="O3" i="3"/>
  <c r="O9" i="3"/>
  <c r="O20" i="3"/>
  <c r="O4" i="3"/>
  <c r="O2" i="3"/>
  <c r="O16" i="3"/>
  <c r="O5" i="3"/>
  <c r="O11" i="3"/>
  <c r="O29" i="3"/>
  <c r="O6" i="3"/>
  <c r="O24" i="3"/>
  <c r="O38" i="3"/>
  <c r="O39" i="3"/>
  <c r="O19" i="3"/>
  <c r="O4" i="11"/>
  <c r="N2" i="11"/>
  <c r="L4" i="8"/>
  <c r="K2" i="8"/>
  <c r="L29" i="3"/>
  <c r="L26" i="3"/>
  <c r="L24" i="3"/>
  <c r="L20" i="3"/>
  <c r="L19" i="3"/>
  <c r="L16" i="3"/>
  <c r="L14" i="3"/>
  <c r="L11" i="3"/>
  <c r="L9" i="3"/>
  <c r="L6" i="3"/>
  <c r="L5" i="3"/>
  <c r="L4" i="3"/>
  <c r="L3" i="3"/>
  <c r="L2" i="3"/>
  <c r="L39" i="3"/>
  <c r="L38" i="3"/>
  <c r="I37" i="3"/>
  <c r="J37" i="3" s="1"/>
  <c r="N37" i="3" l="1" a="1"/>
  <c r="N37" i="3" s="1"/>
  <c r="C5" i="11" s="1" a="1"/>
  <c r="C5" i="11" s="1"/>
  <c r="O37" i="3"/>
  <c r="L34" i="8" s="1" a="1"/>
  <c r="O2" i="11"/>
  <c r="P4" i="11"/>
  <c r="M4" i="8"/>
  <c r="L2" i="8"/>
  <c r="L37" i="3"/>
  <c r="E17" i="11" a="1"/>
  <c r="H5" i="11" l="1" a="1"/>
  <c r="H5" i="11" s="1"/>
  <c r="L34" i="8"/>
  <c r="E17" i="11"/>
  <c r="P2" i="11"/>
  <c r="Q4" i="11"/>
  <c r="Q18" i="11" s="1" a="1"/>
  <c r="M2" i="8"/>
  <c r="N4" i="8"/>
  <c r="I19" i="8" a="1"/>
  <c r="H22" i="8" a="1"/>
  <c r="G22" i="8" a="1"/>
  <c r="D19" i="11" a="1"/>
  <c r="G8" i="11" a="1"/>
  <c r="D10" i="11" a="1"/>
  <c r="L14" i="11" a="1"/>
  <c r="D13" i="11" a="1"/>
  <c r="D14" i="11" a="1"/>
  <c r="I30" i="8" a="1"/>
  <c r="L13" i="8" a="1"/>
  <c r="E10" i="8" a="1"/>
  <c r="G33" i="8" a="1"/>
  <c r="I12" i="8" a="1"/>
  <c r="K36" i="8" a="1"/>
  <c r="P5" i="11" a="1"/>
  <c r="G18" i="8" a="1"/>
  <c r="F25" i="8" a="1"/>
  <c r="C19" i="8" a="1"/>
  <c r="J19" i="11" a="1"/>
  <c r="L15" i="11" a="1"/>
  <c r="K8" i="11" a="1"/>
  <c r="I16" i="11" a="1"/>
  <c r="H15" i="11" a="1"/>
  <c r="E34" i="8" a="1"/>
  <c r="N12" i="11" a="1"/>
  <c r="D5" i="8" a="1"/>
  <c r="F5" i="8" a="1"/>
  <c r="H13" i="8" a="1"/>
  <c r="J12" i="8" a="1"/>
  <c r="M10" i="8" a="1"/>
  <c r="I21" i="8" a="1"/>
  <c r="J23" i="8" a="1"/>
  <c r="J17" i="8" a="1"/>
  <c r="M25" i="8" a="1"/>
  <c r="I14" i="11" a="1"/>
  <c r="F7" i="11" a="1"/>
  <c r="E12" i="11" a="1"/>
  <c r="M14" i="11" a="1"/>
  <c r="D12" i="11" a="1"/>
  <c r="H31" i="8" a="1"/>
  <c r="L14" i="8" a="1"/>
  <c r="D28" i="8" a="1"/>
  <c r="G11" i="8" a="1"/>
  <c r="I36" i="8" a="1"/>
  <c r="K15" i="8" a="1"/>
  <c r="P14" i="11" a="1"/>
  <c r="D24" i="8" a="1"/>
  <c r="C22" i="8" a="1"/>
  <c r="K16" i="8" a="1"/>
  <c r="O19" i="11" a="1"/>
  <c r="F9" i="11" a="1"/>
  <c r="I5" i="11" a="1"/>
  <c r="N8" i="11" a="1"/>
  <c r="M15" i="11" a="1"/>
  <c r="L31" i="8" a="1"/>
  <c r="K32" i="8" a="1"/>
  <c r="C5" i="8" a="1"/>
  <c r="E13" i="8" a="1"/>
  <c r="G15" i="8" a="1"/>
  <c r="I11" i="8" a="1"/>
  <c r="M11" i="8" a="1"/>
  <c r="L23" i="8" a="1"/>
  <c r="L21" i="8" a="1"/>
  <c r="L22" i="8" a="1"/>
  <c r="M21" i="8" a="1"/>
  <c r="G5" i="11" a="1"/>
  <c r="H17" i="11" a="1"/>
  <c r="G16" i="11" a="1"/>
  <c r="E9" i="11" a="1"/>
  <c r="C14" i="11" a="1"/>
  <c r="G32" i="8" a="1"/>
  <c r="L15" i="8" a="1"/>
  <c r="D7" i="8" a="1"/>
  <c r="F7" i="8" a="1"/>
  <c r="H28" i="8" a="1"/>
  <c r="K9" i="8" a="1"/>
  <c r="P15" i="11" a="1"/>
  <c r="F22" i="8" a="1"/>
  <c r="E22" i="8" a="1"/>
  <c r="E16" i="8" a="1"/>
  <c r="G18" i="11" a="1"/>
  <c r="D7" i="11" a="1"/>
  <c r="F15" i="11" a="1"/>
  <c r="K9" i="11" a="1"/>
  <c r="O14" i="11" a="1"/>
  <c r="C8" i="11" a="1"/>
  <c r="J31" i="8" a="1"/>
  <c r="C27" i="8" a="1"/>
  <c r="E5" i="8" a="1"/>
  <c r="G27" i="8" a="1"/>
  <c r="I33" i="8" a="1"/>
  <c r="K7" i="8" a="1"/>
  <c r="C9" i="8" a="1"/>
  <c r="G36" i="8" a="1"/>
  <c r="G24" i="8" a="1"/>
  <c r="J9" i="11" a="1"/>
  <c r="F13" i="8" a="1"/>
  <c r="G26" i="8" a="1"/>
  <c r="I8" i="11" a="1"/>
  <c r="E28" i="8" a="1"/>
  <c r="J18" i="8" a="1"/>
  <c r="M17" i="11" a="1"/>
  <c r="C35" i="8" a="1"/>
  <c r="J16" i="8" a="1"/>
  <c r="J5" i="11" a="1"/>
  <c r="G34" i="8" a="1"/>
  <c r="J11" i="8" a="1"/>
  <c r="L19" i="11" a="1"/>
  <c r="L30" i="8" a="1"/>
  <c r="I10" i="8" a="1"/>
  <c r="M20" i="8" a="1"/>
  <c r="H14" i="11" a="1"/>
  <c r="F14" i="8" a="1"/>
  <c r="F16" i="8" a="1"/>
  <c r="D19" i="8" a="1"/>
  <c r="D26" i="8" a="1"/>
  <c r="G19" i="11" a="1"/>
  <c r="M13" i="11" a="1"/>
  <c r="O16" i="11" a="1"/>
  <c r="N13" i="11" a="1"/>
  <c r="N9" i="11" a="1"/>
  <c r="C9" i="11" a="1"/>
  <c r="J34" i="8" a="1"/>
  <c r="C33" i="8" a="1"/>
  <c r="E11" i="8" a="1"/>
  <c r="G14" i="8" a="1"/>
  <c r="I15" i="8" a="1"/>
  <c r="K11" i="8" a="1"/>
  <c r="K18" i="8" a="1"/>
  <c r="D21" i="8" a="1"/>
  <c r="C26" i="8" a="1"/>
  <c r="M19" i="8" a="1"/>
  <c r="O17" i="11" a="1"/>
  <c r="I15" i="11" a="1"/>
  <c r="H6" i="11" a="1"/>
  <c r="G10" i="11" a="1"/>
  <c r="E5" i="11" a="1"/>
  <c r="F31" i="8" a="1"/>
  <c r="L33" i="8" a="1"/>
  <c r="D8" i="8" a="1"/>
  <c r="F9" i="8" a="1"/>
  <c r="H11" i="8" a="1"/>
  <c r="J36" i="8" a="1"/>
  <c r="M35" i="8" a="1"/>
  <c r="H25" i="8" a="1"/>
  <c r="F21" i="8" a="1"/>
  <c r="F23" i="8" a="1"/>
  <c r="K18" i="11" a="1"/>
  <c r="F6" i="11" a="1"/>
  <c r="L17" i="11" a="1"/>
  <c r="G7" i="11" a="1"/>
  <c r="K16" i="11" a="1"/>
  <c r="C16" i="11" a="1"/>
  <c r="I32" i="8" a="1"/>
  <c r="C12" i="8" a="1"/>
  <c r="E33" i="8" a="1"/>
  <c r="G5" i="8" a="1"/>
  <c r="I14" i="8" a="1"/>
  <c r="K6" i="8" a="1"/>
  <c r="I18" i="8" a="1"/>
  <c r="I24" i="8" a="1"/>
  <c r="F20" i="8" a="1"/>
  <c r="J18" i="11" a="1"/>
  <c r="N5" i="11" a="1"/>
  <c r="M7" i="11" a="1"/>
  <c r="K15" i="11" a="1"/>
  <c r="J13" i="11" a="1"/>
  <c r="D34" i="8" a="1"/>
  <c r="C10" i="11" a="1"/>
  <c r="C10" i="8" a="1"/>
  <c r="F12" i="8" a="1"/>
  <c r="H8" i="8" a="1"/>
  <c r="J9" i="8" a="1"/>
  <c r="M7" i="8" a="1"/>
  <c r="J21" i="8" a="1"/>
  <c r="I17" i="8" a="1"/>
  <c r="I16" i="8" a="1"/>
  <c r="N17" i="11" a="1"/>
  <c r="H7" i="11" a="1"/>
  <c r="E8" i="11" a="1"/>
  <c r="D15" i="11" a="1"/>
  <c r="I12" i="11" a="1"/>
  <c r="D11" i="11" a="1"/>
  <c r="H30" i="8" a="1"/>
  <c r="L9" i="8" a="1"/>
  <c r="E9" i="8" a="1"/>
  <c r="G12" i="8" a="1"/>
  <c r="I13" i="8" a="1"/>
  <c r="K5" i="8" a="1"/>
  <c r="P10" i="11" a="1"/>
  <c r="C23" i="8" a="1"/>
  <c r="K20" i="8" a="1"/>
  <c r="H20" i="8" a="1"/>
  <c r="N18" i="11" a="1"/>
  <c r="L10" i="11" a="1"/>
  <c r="O10" i="11" a="1"/>
  <c r="M6" i="11" a="1"/>
  <c r="L11" i="11" a="1"/>
  <c r="C34" i="8" a="1"/>
  <c r="M34" i="8" a="1"/>
  <c r="E7" i="8" a="1"/>
  <c r="J8" i="8" a="1"/>
  <c r="L12" i="11" a="1"/>
  <c r="N14" i="11" a="1"/>
  <c r="M12" i="8" a="1"/>
  <c r="F11" i="11" a="1"/>
  <c r="I31" i="8" a="1"/>
  <c r="K28" i="8" a="1"/>
  <c r="H19" i="11" a="1"/>
  <c r="C32" i="8" a="1"/>
  <c r="J33" i="8" a="1"/>
  <c r="M23" i="8" a="1"/>
  <c r="D8" i="11" a="1"/>
  <c r="H5" i="8" a="1"/>
  <c r="H23" i="8" a="1"/>
  <c r="L7" i="11" a="1"/>
  <c r="G7" i="8" a="1"/>
  <c r="D18" i="8" a="1"/>
  <c r="F12" i="11" a="1"/>
  <c r="H35" i="8" a="1"/>
  <c r="K26" i="8" a="1"/>
  <c r="J25" i="8" a="1"/>
  <c r="G23" i="8" a="1"/>
  <c r="K19" i="11" a="1"/>
  <c r="J6" i="11" a="1"/>
  <c r="N16" i="11" a="1"/>
  <c r="M9" i="11" a="1"/>
  <c r="K5" i="11" a="1"/>
  <c r="C30" i="8" a="1"/>
  <c r="M32" i="8" a="1"/>
  <c r="C15" i="8" a="1"/>
  <c r="E14" i="8" a="1"/>
  <c r="G28" i="8" a="1"/>
  <c r="J6" i="8" a="1"/>
  <c r="M15" i="8" a="1"/>
  <c r="J24" i="8" a="1"/>
  <c r="J20" i="8" a="1"/>
  <c r="J22" i="8" a="1"/>
  <c r="M22" i="8" a="1"/>
  <c r="K10" i="11" a="1"/>
  <c r="F8" i="11" a="1"/>
  <c r="E16" i="11" a="1"/>
  <c r="D17" i="11" a="1"/>
  <c r="C19" i="11" a="1"/>
  <c r="H34" i="8" a="1"/>
  <c r="L8" i="8" a="1"/>
  <c r="D11" i="8" a="1"/>
  <c r="F29" i="8" a="1"/>
  <c r="I29" i="8" a="1"/>
  <c r="K12" i="8" a="1"/>
  <c r="P11" i="11" a="1"/>
  <c r="D22" i="8" a="1"/>
  <c r="C24" i="8" a="1"/>
  <c r="C20" i="8" a="1"/>
  <c r="M19" i="11" a="1"/>
  <c r="H10" i="11" a="1"/>
  <c r="J8" i="11" a="1"/>
  <c r="O15" i="11" a="1"/>
  <c r="M16" i="11" a="1"/>
  <c r="L32" i="8" a="1"/>
  <c r="K31" i="8" a="1"/>
  <c r="C14" i="8" a="1"/>
  <c r="E12" i="8" a="1"/>
  <c r="G8" i="8" a="1"/>
  <c r="I9" i="8" a="1"/>
  <c r="K29" i="8" a="1"/>
  <c r="L25" i="8" a="1"/>
  <c r="F19" i="8" a="1"/>
  <c r="E19" i="8" a="1"/>
  <c r="K25" i="8" a="1"/>
  <c r="P18" i="11" a="1"/>
  <c r="K6" i="11" a="1"/>
  <c r="J16" i="11" a="1"/>
  <c r="H16" i="11" a="1"/>
  <c r="G11" i="11" a="1"/>
  <c r="E32" i="8" a="1"/>
  <c r="L27" i="8" a="1"/>
  <c r="D10" i="8" a="1"/>
  <c r="F36" i="8" a="1"/>
  <c r="H10" i="8" a="1"/>
  <c r="J29" i="8" a="1"/>
  <c r="M29" i="8" a="1"/>
  <c r="G17" i="8" a="1"/>
  <c r="E25" i="8" a="1"/>
  <c r="E18" i="8" a="1"/>
  <c r="E19" i="11" a="1"/>
  <c r="E7" i="11" a="1"/>
  <c r="H8" i="11" a="1"/>
  <c r="M5" i="11" a="1"/>
  <c r="O7" i="11" a="1"/>
  <c r="D16" i="11" a="1"/>
  <c r="J30" i="8" a="1"/>
  <c r="C13" i="8" a="1"/>
  <c r="E27" i="8" a="1"/>
  <c r="G35" i="8" a="1"/>
  <c r="I8" i="8" a="1"/>
  <c r="K33" i="8" a="1"/>
  <c r="P7" i="11" a="1"/>
  <c r="H18" i="8" a="1"/>
  <c r="H17" i="8" a="1"/>
  <c r="E17" i="8" a="1"/>
  <c r="F19" i="11" a="1"/>
  <c r="M8" i="11" a="1"/>
  <c r="L9" i="11" a="1"/>
  <c r="J7" i="11" a="1"/>
  <c r="I13" i="11" a="1"/>
  <c r="D30" i="8" a="1"/>
  <c r="C11" i="11" a="1"/>
  <c r="C11" i="8" a="1"/>
  <c r="F33" i="8" a="1"/>
  <c r="H29" i="8" a="1"/>
  <c r="J27" i="8" a="1"/>
  <c r="M9" i="8" a="1"/>
  <c r="D17" i="8" a="1"/>
  <c r="H12" i="11" a="1"/>
  <c r="H33" i="8" a="1"/>
  <c r="G25" i="8" a="1"/>
  <c r="M10" i="11" a="1"/>
  <c r="G13" i="8" a="1"/>
  <c r="I20" i="8" a="1"/>
  <c r="L6" i="11" a="1"/>
  <c r="E8" i="8" a="1"/>
  <c r="C17" i="8" a="1"/>
  <c r="G6" i="11" a="1"/>
  <c r="D13" i="8" a="1"/>
  <c r="C25" i="8" a="1"/>
  <c r="O13" i="11" a="1"/>
  <c r="C28" i="8" a="1"/>
  <c r="L18" i="8" a="1"/>
  <c r="J14" i="11" a="1"/>
  <c r="L5" i="8" a="1"/>
  <c r="L20" i="8" a="1"/>
  <c r="D25" i="8" a="1"/>
  <c r="D23" i="8" a="1"/>
  <c r="M17" i="8" a="1"/>
  <c r="E18" i="11" a="1"/>
  <c r="J10" i="11" a="1"/>
  <c r="I17" i="11" a="1"/>
  <c r="G17" i="11" a="1"/>
  <c r="F17" i="11" a="1"/>
  <c r="F30" i="8" a="1"/>
  <c r="L12" i="8" a="1"/>
  <c r="D35" i="8" a="1"/>
  <c r="F6" i="8" a="1"/>
  <c r="H27" i="8" a="1"/>
  <c r="J7" i="8" a="1"/>
  <c r="M28" i="8" a="1"/>
  <c r="E21" i="8" a="1"/>
  <c r="D20" i="8" a="1"/>
  <c r="D16" i="8" a="1"/>
  <c r="L18" i="11" a="1"/>
  <c r="K13" i="11" a="1"/>
  <c r="L5" i="11" a="1"/>
  <c r="O12" i="11" a="1"/>
  <c r="M12" i="11" a="1"/>
  <c r="C6" i="11" a="1"/>
  <c r="K34" i="8" a="1"/>
  <c r="C8" i="8" a="1"/>
  <c r="E6" i="8" a="1"/>
  <c r="G6" i="8" a="1"/>
  <c r="I7" i="8" a="1"/>
  <c r="K14" i="8" a="1"/>
  <c r="L24" i="8" a="1"/>
  <c r="G16" i="8" a="1"/>
  <c r="F18" i="8" a="1"/>
  <c r="C21" i="8" a="1"/>
  <c r="N19" i="11" a="1"/>
  <c r="K17" i="11" a="1"/>
  <c r="J12" i="11" a="1"/>
  <c r="I7" i="11" a="1"/>
  <c r="G15" i="11" a="1"/>
  <c r="E31" i="8" a="1"/>
  <c r="L28" i="8" a="1"/>
  <c r="D33" i="8" a="1"/>
  <c r="F28" i="8" a="1"/>
  <c r="H9" i="8" a="1"/>
  <c r="J15" i="8" a="1"/>
  <c r="M27" i="8" a="1"/>
  <c r="K21" i="8" a="1"/>
  <c r="I26" i="8" a="1"/>
  <c r="I23" i="8" a="1"/>
  <c r="O6" i="11" a="1"/>
  <c r="H9" i="11" a="1"/>
  <c r="E15" i="11" a="1"/>
  <c r="C15" i="11" a="1"/>
  <c r="K14" i="11" a="1"/>
  <c r="D5" i="11" a="1"/>
  <c r="H32" i="8" a="1"/>
  <c r="L36" i="8" a="1"/>
  <c r="D15" i="8" a="1"/>
  <c r="G9" i="8" a="1"/>
  <c r="I27" i="8" a="1"/>
  <c r="K8" i="8" a="1"/>
  <c r="P8" i="11" a="1"/>
  <c r="I22" i="8" a="1"/>
  <c r="H16" i="8" a="1"/>
  <c r="E26" i="8" a="1"/>
  <c r="I18" i="11" a="1"/>
  <c r="M11" i="11" a="1"/>
  <c r="L16" i="11" a="1"/>
  <c r="K11" i="11" a="1"/>
  <c r="I10" i="11" a="1"/>
  <c r="D32" i="8" a="1"/>
  <c r="C36" i="8" a="1"/>
  <c r="F27" i="8" a="1"/>
  <c r="H14" i="8" a="1"/>
  <c r="J13" i="8" a="1"/>
  <c r="M8" i="8" a="1"/>
  <c r="K19" i="8" a="1"/>
  <c r="L17" i="8" a="1"/>
  <c r="K17" i="8" a="1"/>
  <c r="M24" i="8" a="1"/>
  <c r="E13" i="11" a="1"/>
  <c r="G14" i="11" a="1"/>
  <c r="F13" i="11" a="1"/>
  <c r="E14" i="11" a="1"/>
  <c r="C12" i="11" a="1"/>
  <c r="G30" i="8" a="1"/>
  <c r="L35" i="8" a="1"/>
  <c r="D36" i="8" a="1"/>
  <c r="F11" i="8" a="1"/>
  <c r="H6" i="8" a="1"/>
  <c r="K13" i="8" a="1"/>
  <c r="P13" i="11" a="1"/>
  <c r="H19" i="8" a="1"/>
  <c r="H18" i="11" a="1"/>
  <c r="D31" i="8" a="1"/>
  <c r="J14" i="8" a="1"/>
  <c r="I19" i="11" a="1"/>
  <c r="C13" i="11" a="1"/>
  <c r="I35" i="8" a="1"/>
  <c r="F26" i="8" a="1"/>
  <c r="J17" i="11" a="1"/>
  <c r="H12" i="8" a="1"/>
  <c r="D6" i="8" a="1"/>
  <c r="F16" i="11" a="1"/>
  <c r="F15" i="8" a="1"/>
  <c r="L16" i="8" a="1"/>
  <c r="N7" i="11" a="1"/>
  <c r="E35" i="8" a="1"/>
  <c r="E24" i="8" a="1"/>
  <c r="I9" i="11" a="1"/>
  <c r="D27" i="8" a="1"/>
  <c r="M33" i="8" a="1"/>
  <c r="L19" i="8" a="1"/>
  <c r="K24" i="8" a="1"/>
  <c r="K22" i="8" a="1"/>
  <c r="M26" i="8" a="1"/>
  <c r="N11" i="11" a="1"/>
  <c r="G9" i="11" a="1"/>
  <c r="F10" i="11" a="1"/>
  <c r="C18" i="11" a="1"/>
  <c r="D6" i="11" a="1"/>
  <c r="G31" i="8" a="1"/>
  <c r="L11" i="8" a="1"/>
  <c r="D12" i="8" a="1"/>
  <c r="F8" i="8" a="1"/>
  <c r="I28" i="8" a="1"/>
  <c r="K10" i="8" a="1"/>
  <c r="P16" i="11" a="1"/>
  <c r="J19" i="8" a="1"/>
  <c r="J26" i="8" a="1"/>
  <c r="G19" i="8" a="1"/>
  <c r="M18" i="11" a="1"/>
  <c r="O8" i="11" a="1"/>
  <c r="N10" i="11" a="1"/>
  <c r="L8" i="11" a="1"/>
  <c r="K7" i="11" a="1"/>
  <c r="C31" i="8" a="1"/>
  <c r="M30" i="8" a="1"/>
  <c r="C29" i="8" a="1"/>
  <c r="E15" i="8" a="1"/>
  <c r="H7" i="8" a="1"/>
  <c r="J35" i="8" a="1"/>
  <c r="M5" i="8" a="1"/>
  <c r="K23" i="8" a="1"/>
  <c r="C18" i="8" a="1"/>
  <c r="C16" i="8" a="1"/>
  <c r="M18" i="8" a="1"/>
  <c r="L13" i="11" a="1"/>
  <c r="I11" i="11" a="1"/>
  <c r="H11" i="11" a="1"/>
  <c r="F5" i="11" a="1"/>
  <c r="E6" i="11" a="1"/>
  <c r="F32" i="8" a="1"/>
  <c r="L29" i="8" a="1"/>
  <c r="D29" i="8" a="1"/>
  <c r="F35" i="8" a="1"/>
  <c r="H15" i="8" a="1"/>
  <c r="J10" i="8" a="1"/>
  <c r="P17" i="11" a="1"/>
  <c r="G20" i="8" a="1"/>
  <c r="F24" i="8" a="1"/>
  <c r="F17" i="8" a="1"/>
  <c r="F18" i="11" a="1"/>
  <c r="E11" i="11" a="1"/>
  <c r="J15" i="11" a="1"/>
  <c r="E10" i="11" a="1"/>
  <c r="O5" i="11" a="1"/>
  <c r="D9" i="11" a="1"/>
  <c r="J32" i="8" a="1"/>
  <c r="C7" i="8" a="1"/>
  <c r="E36" i="8" a="1"/>
  <c r="G29" i="8" a="1"/>
  <c r="I6" i="8" a="1"/>
  <c r="K35" i="8" a="1"/>
  <c r="L26" i="8" a="1"/>
  <c r="E20" i="8" a="1"/>
  <c r="E23" i="8" a="1"/>
  <c r="M16" i="8" a="1"/>
  <c r="D18" i="11" a="1"/>
  <c r="J11" i="11" a="1"/>
  <c r="I6" i="11" a="1"/>
  <c r="G13" i="11" a="1"/>
  <c r="E30" i="8" a="1"/>
  <c r="L7" i="8" a="1"/>
  <c r="D14" i="8" a="1"/>
  <c r="F10" i="8" a="1"/>
  <c r="H36" i="8" a="1"/>
  <c r="J5" i="8" a="1"/>
  <c r="M36" i="8" a="1"/>
  <c r="I25" i="8" a="1"/>
  <c r="H24" i="8" a="1"/>
  <c r="H26" i="8" a="1"/>
  <c r="P19" i="11" a="1"/>
  <c r="G12" i="11" a="1"/>
  <c r="C17" i="11" a="1"/>
  <c r="N15" i="11" a="1"/>
  <c r="F14" i="11" a="1"/>
  <c r="C7" i="11" a="1"/>
  <c r="I34" i="8" a="1"/>
  <c r="L6" i="8" a="1"/>
  <c r="E29" i="8" a="1"/>
  <c r="G10" i="8" a="1"/>
  <c r="I5" i="8" a="1"/>
  <c r="K27" i="8" a="1"/>
  <c r="P6" i="11" a="1"/>
  <c r="M14" i="8" a="1"/>
  <c r="K12" i="11" a="1"/>
  <c r="D9" i="8" a="1"/>
  <c r="H21" i="8" a="1"/>
  <c r="O9" i="11" a="1"/>
  <c r="C6" i="8" a="1"/>
  <c r="P9" i="11" a="1"/>
  <c r="N6" i="11" a="1"/>
  <c r="M31" i="8" a="1"/>
  <c r="M6" i="8" a="1"/>
  <c r="H13" i="11" a="1"/>
  <c r="L10" i="8" a="1"/>
  <c r="P12" i="11" a="1"/>
  <c r="O11" i="11" a="1"/>
  <c r="K30" i="8" a="1"/>
  <c r="M13" i="8" a="1"/>
  <c r="O18" i="11" a="1"/>
  <c r="F34" i="8" a="1"/>
  <c r="J28" i="8" a="1"/>
  <c r="P6" i="11" l="1"/>
  <c r="P13" i="11"/>
  <c r="M33" i="8"/>
  <c r="M9" i="8"/>
  <c r="M14" i="8"/>
  <c r="K7" i="8"/>
  <c r="K27" i="8"/>
  <c r="K13" i="8"/>
  <c r="J28" i="8"/>
  <c r="J27" i="8"/>
  <c r="J8" i="8"/>
  <c r="I33" i="8"/>
  <c r="I5" i="8"/>
  <c r="H6" i="8"/>
  <c r="H35" i="8"/>
  <c r="H29" i="8"/>
  <c r="G36" i="8"/>
  <c r="G27" i="8"/>
  <c r="G10" i="8"/>
  <c r="F11" i="8"/>
  <c r="F14" i="8"/>
  <c r="F33" i="8"/>
  <c r="E7" i="8"/>
  <c r="E5" i="8"/>
  <c r="E29" i="8"/>
  <c r="D36" i="8"/>
  <c r="D27" i="8"/>
  <c r="C11" i="8"/>
  <c r="C9" i="8"/>
  <c r="C27" i="8"/>
  <c r="L6" i="8"/>
  <c r="L35" i="8"/>
  <c r="L5" i="8"/>
  <c r="C11" i="11"/>
  <c r="M34" i="8"/>
  <c r="J31" i="8"/>
  <c r="I34" i="8"/>
  <c r="G30" i="8"/>
  <c r="F34" i="8"/>
  <c r="D30" i="8"/>
  <c r="C34" i="8"/>
  <c r="C8" i="11"/>
  <c r="C7" i="11"/>
  <c r="C12" i="11"/>
  <c r="F12" i="11"/>
  <c r="I13" i="11"/>
  <c r="L11" i="11"/>
  <c r="O14" i="11"/>
  <c r="F14" i="11"/>
  <c r="E14" i="11"/>
  <c r="H14" i="11"/>
  <c r="J7" i="11"/>
  <c r="M6" i="11"/>
  <c r="K9" i="11"/>
  <c r="N15" i="11"/>
  <c r="F13" i="11"/>
  <c r="I9" i="11"/>
  <c r="L9" i="11"/>
  <c r="O10" i="11"/>
  <c r="F15" i="11"/>
  <c r="C17" i="11"/>
  <c r="G14" i="11"/>
  <c r="J14" i="11"/>
  <c r="M8" i="11"/>
  <c r="L10" i="11"/>
  <c r="D7" i="11"/>
  <c r="G12" i="11"/>
  <c r="E13" i="11"/>
  <c r="O18" i="11"/>
  <c r="F19" i="11"/>
  <c r="N18" i="11"/>
  <c r="G18" i="11"/>
  <c r="P19" i="11"/>
  <c r="M24" i="8"/>
  <c r="M20" i="8"/>
  <c r="E17" i="8"/>
  <c r="H20" i="8"/>
  <c r="E16" i="8"/>
  <c r="H26" i="8"/>
  <c r="K17" i="8"/>
  <c r="D18" i="8"/>
  <c r="H17" i="8"/>
  <c r="K20" i="8"/>
  <c r="E22" i="8"/>
  <c r="H24" i="8"/>
  <c r="L17" i="8"/>
  <c r="E24" i="8"/>
  <c r="H18" i="8"/>
  <c r="C23" i="8"/>
  <c r="F22" i="8"/>
  <c r="I25" i="8"/>
  <c r="K19" i="8"/>
  <c r="L18" i="8"/>
  <c r="P7" i="11"/>
  <c r="P10" i="11"/>
  <c r="P15" i="11"/>
  <c r="M36" i="8"/>
  <c r="M8" i="8"/>
  <c r="M13" i="8"/>
  <c r="K33" i="8"/>
  <c r="K5" i="8"/>
  <c r="K9" i="8"/>
  <c r="J5" i="8"/>
  <c r="J13" i="8"/>
  <c r="I10" i="8"/>
  <c r="I8" i="8"/>
  <c r="I13" i="8"/>
  <c r="H28" i="8"/>
  <c r="H36" i="8"/>
  <c r="H14" i="8"/>
  <c r="G7" i="8"/>
  <c r="G35" i="8"/>
  <c r="G12" i="8"/>
  <c r="F7" i="8"/>
  <c r="F10" i="8"/>
  <c r="F27" i="8"/>
  <c r="E35" i="8"/>
  <c r="E27" i="8"/>
  <c r="E9" i="8"/>
  <c r="D7" i="8"/>
  <c r="D14" i="8"/>
  <c r="C36" i="8"/>
  <c r="C28" i="8"/>
  <c r="C13" i="8"/>
  <c r="L9" i="8"/>
  <c r="L15" i="8"/>
  <c r="L7" i="8"/>
  <c r="K30" i="8"/>
  <c r="J30" i="8"/>
  <c r="H30" i="8"/>
  <c r="G32" i="8"/>
  <c r="E30" i="8"/>
  <c r="D32" i="8"/>
  <c r="L30" i="8"/>
  <c r="D16" i="11"/>
  <c r="D11" i="11"/>
  <c r="C14" i="11"/>
  <c r="G13" i="11"/>
  <c r="I10" i="11"/>
  <c r="L7" i="11"/>
  <c r="O7" i="11"/>
  <c r="I12" i="11"/>
  <c r="E9" i="11"/>
  <c r="K11" i="11"/>
  <c r="N7" i="11"/>
  <c r="M5" i="11"/>
  <c r="D15" i="11"/>
  <c r="G16" i="11"/>
  <c r="I6" i="11"/>
  <c r="L16" i="11"/>
  <c r="O13" i="11"/>
  <c r="H8" i="11"/>
  <c r="E8" i="11"/>
  <c r="H17" i="11"/>
  <c r="J11" i="11"/>
  <c r="M11" i="11"/>
  <c r="O11" i="11"/>
  <c r="E7" i="11"/>
  <c r="H7" i="11"/>
  <c r="G5" i="11"/>
  <c r="D18" i="11"/>
  <c r="I18" i="11"/>
  <c r="L19" i="11"/>
  <c r="E19" i="11"/>
  <c r="N17" i="11"/>
  <c r="M21" i="8"/>
  <c r="M16" i="8"/>
  <c r="E26" i="8"/>
  <c r="H23" i="8"/>
  <c r="E18" i="8"/>
  <c r="I16" i="8"/>
  <c r="L22" i="8"/>
  <c r="E23" i="8"/>
  <c r="H16" i="8"/>
  <c r="L16" i="8"/>
  <c r="E25" i="8"/>
  <c r="I17" i="8"/>
  <c r="L21" i="8"/>
  <c r="E20" i="8"/>
  <c r="I22" i="8"/>
  <c r="C25" i="8"/>
  <c r="G17" i="8"/>
  <c r="J21" i="8"/>
  <c r="L23" i="8"/>
  <c r="L26" i="8"/>
  <c r="P8" i="11"/>
  <c r="P12" i="11"/>
  <c r="M29" i="8"/>
  <c r="M7" i="8"/>
  <c r="M11" i="8"/>
  <c r="K35" i="8"/>
  <c r="K8" i="8"/>
  <c r="J11" i="8"/>
  <c r="J29" i="8"/>
  <c r="J9" i="8"/>
  <c r="I11" i="8"/>
  <c r="I6" i="8"/>
  <c r="I27" i="8"/>
  <c r="H5" i="8"/>
  <c r="H10" i="8"/>
  <c r="H8" i="8"/>
  <c r="G15" i="8"/>
  <c r="G29" i="8"/>
  <c r="G9" i="8"/>
  <c r="F15" i="8"/>
  <c r="F36" i="8"/>
  <c r="F12" i="8"/>
  <c r="E13" i="8"/>
  <c r="E36" i="8"/>
  <c r="D15" i="8"/>
  <c r="D13" i="8"/>
  <c r="D10" i="8"/>
  <c r="C10" i="8"/>
  <c r="C5" i="8"/>
  <c r="C7" i="8"/>
  <c r="L36" i="8"/>
  <c r="L10" i="8"/>
  <c r="L27" i="8"/>
  <c r="C10" i="11"/>
  <c r="K32" i="8"/>
  <c r="J32" i="8"/>
  <c r="H32" i="8"/>
  <c r="G34" i="8"/>
  <c r="E32" i="8"/>
  <c r="D34" i="8"/>
  <c r="L31" i="8"/>
  <c r="D9" i="11"/>
  <c r="D5" i="11"/>
  <c r="D8" i="11"/>
  <c r="G11" i="11"/>
  <c r="J13" i="11"/>
  <c r="M15" i="11"/>
  <c r="O5" i="11"/>
  <c r="K14" i="11"/>
  <c r="F16" i="11"/>
  <c r="H16" i="11"/>
  <c r="K15" i="11"/>
  <c r="N8" i="11"/>
  <c r="E10" i="11"/>
  <c r="C15" i="11"/>
  <c r="G6" i="11"/>
  <c r="J16" i="11"/>
  <c r="M7" i="11"/>
  <c r="I5" i="11"/>
  <c r="J15" i="11"/>
  <c r="E15" i="11"/>
  <c r="H13" i="11"/>
  <c r="K6" i="11"/>
  <c r="N5" i="11"/>
  <c r="F9" i="11"/>
  <c r="E11" i="11"/>
  <c r="H9" i="11"/>
  <c r="J5" i="11"/>
  <c r="P18" i="11"/>
  <c r="J18" i="11"/>
  <c r="O19" i="11"/>
  <c r="F18" i="11"/>
  <c r="O6" i="11"/>
  <c r="M23" i="8"/>
  <c r="K25" i="8"/>
  <c r="F20" i="8"/>
  <c r="K16" i="8"/>
  <c r="F17" i="8"/>
  <c r="I23" i="8"/>
  <c r="D6" i="8"/>
  <c r="E19" i="8"/>
  <c r="I24" i="8"/>
  <c r="C22" i="8"/>
  <c r="F24" i="8"/>
  <c r="I26" i="8"/>
  <c r="C17" i="8"/>
  <c r="F19" i="8"/>
  <c r="I18" i="8"/>
  <c r="D24" i="8"/>
  <c r="G20" i="8"/>
  <c r="K21" i="8"/>
  <c r="J16" i="8"/>
  <c r="L25" i="8"/>
  <c r="Q18" i="11"/>
  <c r="P14" i="11"/>
  <c r="P17" i="11"/>
  <c r="M27" i="8"/>
  <c r="M6" i="8"/>
  <c r="K29" i="8"/>
  <c r="K6" i="8"/>
  <c r="K15" i="8"/>
  <c r="J10" i="8"/>
  <c r="J15" i="8"/>
  <c r="J33" i="8"/>
  <c r="I9" i="8"/>
  <c r="I14" i="8"/>
  <c r="I36" i="8"/>
  <c r="H15" i="8"/>
  <c r="H9" i="8"/>
  <c r="H12" i="8"/>
  <c r="G8" i="8"/>
  <c r="G5" i="8"/>
  <c r="G11" i="8"/>
  <c r="F35" i="8"/>
  <c r="F28" i="8"/>
  <c r="E8" i="8"/>
  <c r="E12" i="8"/>
  <c r="E33" i="8"/>
  <c r="D28" i="8"/>
  <c r="D29" i="8"/>
  <c r="D33" i="8"/>
  <c r="C35" i="8"/>
  <c r="C14" i="8"/>
  <c r="C12" i="8"/>
  <c r="L14" i="8"/>
  <c r="L29" i="8"/>
  <c r="L28" i="8"/>
  <c r="M31" i="8"/>
  <c r="K31" i="8"/>
  <c r="I32" i="8"/>
  <c r="H31" i="8"/>
  <c r="F32" i="8"/>
  <c r="E31" i="8"/>
  <c r="C32" i="8"/>
  <c r="L32" i="8"/>
  <c r="C16" i="11"/>
  <c r="D12" i="11"/>
  <c r="E6" i="11"/>
  <c r="G15" i="11"/>
  <c r="J17" i="11"/>
  <c r="M16" i="11"/>
  <c r="K16" i="11"/>
  <c r="M14" i="11"/>
  <c r="F5" i="11"/>
  <c r="I7" i="11"/>
  <c r="L6" i="11"/>
  <c r="O15" i="11"/>
  <c r="G7" i="11"/>
  <c r="E12" i="11"/>
  <c r="H11" i="11"/>
  <c r="J12" i="11"/>
  <c r="M17" i="11"/>
  <c r="J8" i="11"/>
  <c r="L17" i="11"/>
  <c r="F7" i="11"/>
  <c r="I11" i="11"/>
  <c r="K17" i="11"/>
  <c r="N6" i="11"/>
  <c r="H10" i="11"/>
  <c r="F6" i="11"/>
  <c r="I14" i="11"/>
  <c r="L13" i="11"/>
  <c r="N19" i="11"/>
  <c r="H19" i="11"/>
  <c r="M19" i="11"/>
  <c r="K18" i="11"/>
  <c r="M25" i="8"/>
  <c r="M18" i="8"/>
  <c r="C21" i="8"/>
  <c r="F26" i="8"/>
  <c r="C20" i="8"/>
  <c r="F23" i="8"/>
  <c r="J17" i="8"/>
  <c r="C16" i="8"/>
  <c r="F18" i="8"/>
  <c r="I20" i="8"/>
  <c r="C24" i="8"/>
  <c r="F21" i="8"/>
  <c r="J23" i="8"/>
  <c r="C18" i="8"/>
  <c r="G16" i="8"/>
  <c r="J18" i="8"/>
  <c r="D22" i="8"/>
  <c r="H25" i="8"/>
  <c r="I21" i="8"/>
  <c r="K23" i="8"/>
  <c r="L24" i="8"/>
  <c r="P9" i="11"/>
  <c r="P11" i="11"/>
  <c r="M35" i="8"/>
  <c r="M10" i="8"/>
  <c r="M5" i="8"/>
  <c r="K14" i="8"/>
  <c r="K28" i="8"/>
  <c r="K12" i="8"/>
  <c r="J36" i="8"/>
  <c r="J12" i="8"/>
  <c r="J35" i="8"/>
  <c r="I7" i="8"/>
  <c r="I35" i="8"/>
  <c r="I29" i="8"/>
  <c r="H11" i="8"/>
  <c r="H13" i="8"/>
  <c r="H7" i="8"/>
  <c r="G6" i="8"/>
  <c r="G13" i="8"/>
  <c r="F29" i="8"/>
  <c r="F9" i="8"/>
  <c r="F5" i="8"/>
  <c r="E15" i="8"/>
  <c r="E6" i="8"/>
  <c r="E28" i="8"/>
  <c r="D11" i="8"/>
  <c r="D8" i="8"/>
  <c r="D5" i="8"/>
  <c r="C29" i="8"/>
  <c r="C8" i="8"/>
  <c r="C6" i="8"/>
  <c r="L8" i="8"/>
  <c r="L33" i="8"/>
  <c r="N12" i="11"/>
  <c r="M30" i="8"/>
  <c r="K34" i="8"/>
  <c r="I31" i="8"/>
  <c r="H34" i="8"/>
  <c r="F31" i="8"/>
  <c r="E34" i="8"/>
  <c r="C31" i="8"/>
  <c r="C6" i="11"/>
  <c r="C13" i="11"/>
  <c r="C19" i="11"/>
  <c r="E5" i="11"/>
  <c r="H15" i="11"/>
  <c r="K7" i="11"/>
  <c r="M12" i="11"/>
  <c r="M10" i="11"/>
  <c r="D17" i="11"/>
  <c r="G10" i="11"/>
  <c r="I16" i="11"/>
  <c r="L8" i="11"/>
  <c r="O12" i="11"/>
  <c r="I8" i="11"/>
  <c r="E16" i="11"/>
  <c r="H6" i="11"/>
  <c r="K8" i="11"/>
  <c r="N10" i="11"/>
  <c r="L5" i="11"/>
  <c r="O9" i="11"/>
  <c r="F8" i="11"/>
  <c r="I15" i="11"/>
  <c r="L15" i="11"/>
  <c r="O8" i="11"/>
  <c r="K13" i="11"/>
  <c r="F11" i="11"/>
  <c r="K10" i="11"/>
  <c r="O17" i="11"/>
  <c r="J19" i="11"/>
  <c r="M18" i="11"/>
  <c r="L18" i="11"/>
  <c r="I19" i="11"/>
  <c r="M22" i="8"/>
  <c r="M19" i="8"/>
  <c r="C19" i="8"/>
  <c r="G19" i="8"/>
  <c r="D16" i="8"/>
  <c r="G25" i="8"/>
  <c r="J22" i="8"/>
  <c r="C26" i="8"/>
  <c r="F25" i="8"/>
  <c r="J26" i="8"/>
  <c r="D20" i="8"/>
  <c r="G26" i="8"/>
  <c r="J20" i="8"/>
  <c r="D21" i="8"/>
  <c r="G18" i="8"/>
  <c r="J19" i="8"/>
  <c r="E21" i="8"/>
  <c r="H21" i="8"/>
  <c r="J24" i="8"/>
  <c r="K18" i="8"/>
  <c r="P5" i="11"/>
  <c r="P16" i="11"/>
  <c r="M28" i="8"/>
  <c r="M12" i="8"/>
  <c r="M15" i="8"/>
  <c r="K11" i="8"/>
  <c r="K36" i="8"/>
  <c r="K10" i="8"/>
  <c r="J7" i="8"/>
  <c r="J14" i="8"/>
  <c r="J6" i="8"/>
  <c r="I15" i="8"/>
  <c r="I12" i="8"/>
  <c r="I28" i="8"/>
  <c r="H27" i="8"/>
  <c r="H33" i="8"/>
  <c r="G28" i="8"/>
  <c r="G14" i="8"/>
  <c r="G33" i="8"/>
  <c r="F8" i="8"/>
  <c r="F6" i="8"/>
  <c r="F13" i="8"/>
  <c r="E14" i="8"/>
  <c r="E11" i="8"/>
  <c r="E10" i="8"/>
  <c r="D12" i="8"/>
  <c r="D35" i="8"/>
  <c r="D9" i="8"/>
  <c r="C15" i="8"/>
  <c r="C33" i="8"/>
  <c r="L13" i="8"/>
  <c r="L11" i="8"/>
  <c r="L12" i="8"/>
  <c r="N14" i="11"/>
  <c r="M32" i="8"/>
  <c r="J34" i="8"/>
  <c r="I30" i="8"/>
  <c r="G31" i="8"/>
  <c r="F30" i="8"/>
  <c r="D31" i="8"/>
  <c r="C30" i="8"/>
  <c r="C9" i="11"/>
  <c r="D14" i="11"/>
  <c r="D6" i="11"/>
  <c r="F17" i="11"/>
  <c r="H12" i="11"/>
  <c r="K5" i="11"/>
  <c r="N9" i="11"/>
  <c r="D13" i="11"/>
  <c r="C18" i="11"/>
  <c r="G17" i="11"/>
  <c r="J9" i="11"/>
  <c r="M9" i="11"/>
  <c r="N13" i="11"/>
  <c r="L14" i="11"/>
  <c r="F10" i="11"/>
  <c r="I17" i="11"/>
  <c r="K12" i="11"/>
  <c r="N16" i="11"/>
  <c r="O16" i="11"/>
  <c r="D10" i="11"/>
  <c r="G9" i="11"/>
  <c r="J10" i="11"/>
  <c r="L12" i="11"/>
  <c r="J6" i="11"/>
  <c r="M13" i="11"/>
  <c r="G8" i="11"/>
  <c r="N11" i="11"/>
  <c r="E18" i="11"/>
  <c r="H18" i="11"/>
  <c r="K19" i="11"/>
  <c r="G19" i="11"/>
  <c r="D19" i="11"/>
  <c r="M26" i="8"/>
  <c r="M17" i="8"/>
  <c r="D17" i="8"/>
  <c r="G23" i="8"/>
  <c r="D26" i="8"/>
  <c r="G22" i="8"/>
  <c r="K22" i="8"/>
  <c r="D23" i="8"/>
  <c r="G24" i="8"/>
  <c r="J25" i="8"/>
  <c r="D19" i="8"/>
  <c r="H22" i="8"/>
  <c r="K24" i="8"/>
  <c r="D25" i="8"/>
  <c r="H19" i="8"/>
  <c r="K26" i="8"/>
  <c r="F16" i="8"/>
  <c r="I19" i="8"/>
  <c r="L19" i="8"/>
  <c r="L20" i="8"/>
  <c r="Q2" i="11"/>
  <c r="R4" i="11"/>
  <c r="N2" i="8"/>
  <c r="O4" i="8"/>
  <c r="N10" i="8" a="1"/>
  <c r="N19" i="8" a="1"/>
  <c r="Q16" i="11" a="1"/>
  <c r="N28" i="8" a="1"/>
  <c r="N6" i="8" a="1"/>
  <c r="N32" i="8" a="1"/>
  <c r="N24" i="8" a="1"/>
  <c r="Q8" i="11" a="1"/>
  <c r="Q9" i="11" a="1"/>
  <c r="N9" i="8" a="1"/>
  <c r="Q19" i="11" a="1"/>
  <c r="Q12" i="11" a="1"/>
  <c r="N36" i="8" a="1"/>
  <c r="N13" i="8" a="1"/>
  <c r="N7" i="8" a="1"/>
  <c r="N25" i="8" a="1"/>
  <c r="Q7" i="11" a="1"/>
  <c r="Q15" i="11" a="1"/>
  <c r="N35" i="8" a="1"/>
  <c r="N11" i="8" a="1"/>
  <c r="N17" i="8" a="1"/>
  <c r="Q14" i="11" a="1"/>
  <c r="N33" i="8" a="1"/>
  <c r="N15" i="8" a="1"/>
  <c r="N30" i="8" a="1"/>
  <c r="N8" i="8" a="1"/>
  <c r="Q13" i="11" a="1"/>
  <c r="N23" i="8" a="1"/>
  <c r="Q10" i="11" a="1"/>
  <c r="N12" i="8" a="1"/>
  <c r="N20" i="8" a="1"/>
  <c r="N16" i="8" a="1"/>
  <c r="Q17" i="11" a="1"/>
  <c r="N14" i="8" a="1"/>
  <c r="Q6" i="11" a="1"/>
  <c r="N31" i="8" a="1"/>
  <c r="N21" i="8" a="1"/>
  <c r="Q5" i="11" a="1"/>
  <c r="N27" i="8" a="1"/>
  <c r="N34" i="8" a="1"/>
  <c r="N18" i="8" a="1"/>
  <c r="N22" i="8" a="1"/>
  <c r="Q11" i="11" a="1"/>
  <c r="N29" i="8" a="1"/>
  <c r="N26" i="8" a="1"/>
  <c r="N5" i="8" a="1"/>
  <c r="Q7" i="11" l="1"/>
  <c r="Q8" i="11"/>
  <c r="Q15" i="11"/>
  <c r="N29" i="8"/>
  <c r="N8" i="8"/>
  <c r="N30" i="8"/>
  <c r="N25" i="8"/>
  <c r="N24" i="8"/>
  <c r="Q9" i="11"/>
  <c r="Q11" i="11"/>
  <c r="N14" i="8"/>
  <c r="N15" i="8"/>
  <c r="N7" i="8"/>
  <c r="N32" i="8"/>
  <c r="N23" i="8"/>
  <c r="N22" i="8"/>
  <c r="Q17" i="11"/>
  <c r="N33" i="8"/>
  <c r="N13" i="8"/>
  <c r="N6" i="8"/>
  <c r="N31" i="8"/>
  <c r="N18" i="8"/>
  <c r="N16" i="8"/>
  <c r="Q14" i="11"/>
  <c r="N36" i="8"/>
  <c r="N28" i="8"/>
  <c r="N5" i="8"/>
  <c r="N34" i="8"/>
  <c r="N20" i="8"/>
  <c r="N17" i="8"/>
  <c r="Q12" i="11"/>
  <c r="Q16" i="11"/>
  <c r="Q13" i="11"/>
  <c r="N27" i="8"/>
  <c r="N12" i="8"/>
  <c r="N11" i="8"/>
  <c r="Q19" i="11"/>
  <c r="N19" i="8"/>
  <c r="Q6" i="11"/>
  <c r="Q5" i="11"/>
  <c r="Q10" i="11"/>
  <c r="N35" i="8"/>
  <c r="N9" i="8"/>
  <c r="N10" i="8"/>
  <c r="N26" i="8"/>
  <c r="N21" i="8"/>
  <c r="S4" i="11"/>
  <c r="R2" i="11"/>
  <c r="P4" i="8"/>
  <c r="O2" i="8"/>
  <c r="O22" i="8" a="1"/>
  <c r="R12" i="11" a="1"/>
  <c r="O11" i="8" a="1"/>
  <c r="O32" i="8" a="1"/>
  <c r="O20" i="8" a="1"/>
  <c r="R7" i="11" a="1"/>
  <c r="O9" i="8" a="1"/>
  <c r="O34" i="8" a="1"/>
  <c r="O28" i="8" a="1"/>
  <c r="O18" i="8" a="1"/>
  <c r="O26" i="8" a="1"/>
  <c r="R5" i="11" a="1"/>
  <c r="O33" i="8" a="1"/>
  <c r="O6" i="8" a="1"/>
  <c r="R18" i="11" a="1"/>
  <c r="R8" i="11" a="1"/>
  <c r="O27" i="8" a="1"/>
  <c r="O14" i="8" a="1"/>
  <c r="O29" i="8" a="1"/>
  <c r="R6" i="11" a="1"/>
  <c r="O30" i="8" a="1"/>
  <c r="O23" i="8" a="1"/>
  <c r="R15" i="11" a="1"/>
  <c r="O35" i="8" a="1"/>
  <c r="O12" i="8" a="1"/>
  <c r="O16" i="8" a="1"/>
  <c r="R11" i="11" a="1"/>
  <c r="O5" i="8" a="1"/>
  <c r="O19" i="8" a="1"/>
  <c r="O15" i="8" a="1"/>
  <c r="O25" i="8" a="1"/>
  <c r="R13" i="11" a="1"/>
  <c r="R16" i="11" a="1"/>
  <c r="O7" i="8" a="1"/>
  <c r="O24" i="8" a="1"/>
  <c r="R14" i="11" a="1"/>
  <c r="O36" i="8" a="1"/>
  <c r="R9" i="11" a="1"/>
  <c r="O10" i="8" a="1"/>
  <c r="O31" i="8" a="1"/>
  <c r="O21" i="8" a="1"/>
  <c r="R10" i="11" a="1"/>
  <c r="O8" i="8" a="1"/>
  <c r="R19" i="11" a="1"/>
  <c r="O17" i="8" a="1"/>
  <c r="R17" i="11" a="1"/>
  <c r="O13" i="8" a="1"/>
  <c r="R17" i="11" l="1"/>
  <c r="O29" i="8"/>
  <c r="O28" i="8"/>
  <c r="O14" i="8"/>
  <c r="O34" i="8"/>
  <c r="O19" i="8"/>
  <c r="O17" i="8"/>
  <c r="R14" i="11"/>
  <c r="R11" i="11"/>
  <c r="O27" i="8"/>
  <c r="O9" i="8"/>
  <c r="O13" i="8"/>
  <c r="R19" i="11"/>
  <c r="O24" i="8"/>
  <c r="O16" i="8"/>
  <c r="R8" i="11"/>
  <c r="R7" i="11"/>
  <c r="R9" i="11"/>
  <c r="O8" i="8"/>
  <c r="O7" i="8"/>
  <c r="O12" i="8"/>
  <c r="R18" i="11"/>
  <c r="O20" i="8"/>
  <c r="R6" i="11"/>
  <c r="R10" i="11"/>
  <c r="R16" i="11"/>
  <c r="O35" i="8"/>
  <c r="O6" i="8"/>
  <c r="O32" i="8"/>
  <c r="O18" i="8"/>
  <c r="O21" i="8"/>
  <c r="R13" i="11"/>
  <c r="R15" i="11"/>
  <c r="O33" i="8"/>
  <c r="O11" i="8"/>
  <c r="O5" i="8"/>
  <c r="O31" i="8"/>
  <c r="O25" i="8"/>
  <c r="O23" i="8"/>
  <c r="R5" i="11"/>
  <c r="R12" i="11"/>
  <c r="O36" i="8"/>
  <c r="O10" i="8"/>
  <c r="O15" i="8"/>
  <c r="O30" i="8"/>
  <c r="O26" i="8"/>
  <c r="O22" i="8"/>
  <c r="T4" i="11"/>
  <c r="S2" i="11"/>
  <c r="P2" i="8"/>
  <c r="Q4" i="8"/>
  <c r="P36" i="8" a="1"/>
  <c r="P11" i="8" a="1"/>
  <c r="P30" i="8" a="1"/>
  <c r="P21" i="8" a="1"/>
  <c r="S8" i="11" a="1"/>
  <c r="P15" i="8" a="1"/>
  <c r="P9" i="8" a="1"/>
  <c r="S5" i="11" a="1"/>
  <c r="P19" i="8" a="1"/>
  <c r="S10" i="11" a="1"/>
  <c r="P5" i="8" a="1"/>
  <c r="P7" i="8" a="1"/>
  <c r="P26" i="8" a="1"/>
  <c r="S15" i="11" a="1"/>
  <c r="S17" i="11" a="1"/>
  <c r="P29" i="8" a="1"/>
  <c r="S12" i="11" a="1"/>
  <c r="P20" i="8" a="1"/>
  <c r="S6" i="11" a="1"/>
  <c r="P13" i="8" a="1"/>
  <c r="P12" i="8" a="1"/>
  <c r="P31" i="8" a="1"/>
  <c r="P22" i="8" a="1"/>
  <c r="S11" i="11" a="1"/>
  <c r="P35" i="8" a="1"/>
  <c r="S9" i="11" a="1"/>
  <c r="P34" i="8" a="1"/>
  <c r="P18" i="8" a="1"/>
  <c r="S13" i="11" a="1"/>
  <c r="P33" i="8" a="1"/>
  <c r="P14" i="8" a="1"/>
  <c r="S19" i="11" a="1"/>
  <c r="P16" i="8" a="1"/>
  <c r="P10" i="8" a="1"/>
  <c r="P25" i="8" a="1"/>
  <c r="P23" i="8" a="1"/>
  <c r="S16" i="11" a="1"/>
  <c r="P28" i="8" a="1"/>
  <c r="P8" i="8" a="1"/>
  <c r="P17" i="8" a="1"/>
  <c r="S18" i="11" a="1"/>
  <c r="P6" i="8" a="1"/>
  <c r="P32" i="8" a="1"/>
  <c r="P24" i="8" a="1"/>
  <c r="S7" i="11" a="1"/>
  <c r="S14" i="11" a="1"/>
  <c r="P27" i="8" a="1"/>
  <c r="S5" i="11" l="1"/>
  <c r="S9" i="11"/>
  <c r="S12" i="11"/>
  <c r="P35" i="8"/>
  <c r="P29" i="8"/>
  <c r="P9" i="8"/>
  <c r="S18" i="11"/>
  <c r="P17" i="8"/>
  <c r="P16" i="8"/>
  <c r="S11" i="11"/>
  <c r="S17" i="11"/>
  <c r="P15" i="8"/>
  <c r="P27" i="8"/>
  <c r="P8" i="8"/>
  <c r="S19" i="11"/>
  <c r="P22" i="8"/>
  <c r="S15" i="11"/>
  <c r="S8" i="11"/>
  <c r="S14" i="11"/>
  <c r="P28" i="8"/>
  <c r="P14" i="8"/>
  <c r="P31" i="8"/>
  <c r="P26" i="8"/>
  <c r="P21" i="8"/>
  <c r="S7" i="11"/>
  <c r="S16" i="11"/>
  <c r="P33" i="8"/>
  <c r="P12" i="8"/>
  <c r="P7" i="8"/>
  <c r="P30" i="8"/>
  <c r="P24" i="8"/>
  <c r="P23" i="8"/>
  <c r="S13" i="11"/>
  <c r="P13" i="8"/>
  <c r="P5" i="8"/>
  <c r="P11" i="8"/>
  <c r="P32" i="8"/>
  <c r="P25" i="8"/>
  <c r="P18" i="8"/>
  <c r="S6" i="11"/>
  <c r="S10" i="11"/>
  <c r="P36" i="8"/>
  <c r="P6" i="8"/>
  <c r="P10" i="8"/>
  <c r="P34" i="8"/>
  <c r="P20" i="8"/>
  <c r="P19" i="8"/>
  <c r="U4" i="11"/>
  <c r="T2" i="11"/>
  <c r="R4" i="8"/>
  <c r="Q2" i="8"/>
  <c r="Q29" i="8" a="1"/>
  <c r="Q31" i="8" a="1"/>
  <c r="T19" i="11" a="1"/>
  <c r="Q13" i="8" a="1"/>
  <c r="Q30" i="8" a="1"/>
  <c r="Q14" i="8" a="1"/>
  <c r="Q27" i="8" a="1"/>
  <c r="T17" i="11" a="1"/>
  <c r="Q19" i="8" a="1"/>
  <c r="T16" i="11" a="1"/>
  <c r="Q8" i="8" a="1"/>
  <c r="Q33" i="8" a="1"/>
  <c r="Q36" i="8" a="1"/>
  <c r="Q12" i="8" a="1"/>
  <c r="T7" i="11" a="1"/>
  <c r="Q28" i="8" a="1"/>
  <c r="T13" i="11" a="1"/>
  <c r="Q22" i="8" a="1"/>
  <c r="T5" i="11" a="1"/>
  <c r="Q11" i="8" a="1"/>
  <c r="Q24" i="8" a="1"/>
  <c r="T14" i="11" a="1"/>
  <c r="Q15" i="8" a="1"/>
  <c r="Q17" i="8" a="1"/>
  <c r="T10" i="11" a="1"/>
  <c r="Q32" i="8" a="1"/>
  <c r="Q34" i="8" a="1"/>
  <c r="Q5" i="8" a="1"/>
  <c r="Q35" i="8" a="1"/>
  <c r="Q25" i="8" a="1"/>
  <c r="T8" i="11" a="1"/>
  <c r="T12" i="11" a="1"/>
  <c r="Q23" i="8" a="1"/>
  <c r="Q16" i="8" a="1"/>
  <c r="Q7" i="8" a="1"/>
  <c r="Q20" i="8" a="1"/>
  <c r="T11" i="11" a="1"/>
  <c r="T6" i="11" a="1"/>
  <c r="Q10" i="8" a="1"/>
  <c r="Q21" i="8" a="1"/>
  <c r="T9" i="11" a="1"/>
  <c r="Q9" i="8" a="1"/>
  <c r="Q26" i="8" a="1"/>
  <c r="Q18" i="8" a="1"/>
  <c r="Q6" i="8" a="1"/>
  <c r="T15" i="11" a="1"/>
  <c r="T18" i="11" a="1"/>
  <c r="T15" i="11" l="1"/>
  <c r="T6" i="11"/>
  <c r="T13" i="11"/>
  <c r="T10" i="11"/>
  <c r="Q28" i="8"/>
  <c r="Q27" i="8"/>
  <c r="Q6" i="8"/>
  <c r="T18" i="11"/>
  <c r="Q23" i="8"/>
  <c r="Q17" i="8"/>
  <c r="T7" i="11"/>
  <c r="Q14" i="8"/>
  <c r="Q18" i="8"/>
  <c r="T17" i="11"/>
  <c r="T12" i="11"/>
  <c r="Q15" i="8"/>
  <c r="Q12" i="8"/>
  <c r="Q30" i="8"/>
  <c r="Q26" i="8"/>
  <c r="Q16" i="8"/>
  <c r="T8" i="11"/>
  <c r="T14" i="11"/>
  <c r="Q36" i="8"/>
  <c r="Q13" i="8"/>
  <c r="Q9" i="8"/>
  <c r="Q32" i="8"/>
  <c r="Q25" i="8"/>
  <c r="Q24" i="8"/>
  <c r="Q33" i="8"/>
  <c r="T19" i="11"/>
  <c r="T9" i="11"/>
  <c r="T11" i="11"/>
  <c r="Q35" i="8"/>
  <c r="Q11" i="8"/>
  <c r="Q8" i="8"/>
  <c r="Q31" i="8"/>
  <c r="Q21" i="8"/>
  <c r="Q20" i="8"/>
  <c r="Q5" i="8"/>
  <c r="T5" i="11"/>
  <c r="T16" i="11"/>
  <c r="Q29" i="8"/>
  <c r="Q10" i="8"/>
  <c r="Q7" i="8"/>
  <c r="Q34" i="8"/>
  <c r="Q22" i="8"/>
  <c r="Q19" i="8"/>
  <c r="U2" i="11"/>
  <c r="V4" i="11"/>
  <c r="S4" i="8"/>
  <c r="R2" i="8"/>
  <c r="R29" i="8" a="1"/>
  <c r="R5" i="8" a="1"/>
  <c r="R24" i="8" a="1"/>
  <c r="U5" i="11" a="1"/>
  <c r="U13" i="11" a="1"/>
  <c r="R8" i="8" a="1"/>
  <c r="R22" i="8" a="1"/>
  <c r="U11" i="11" a="1"/>
  <c r="R33" i="8" a="1"/>
  <c r="R17" i="8" a="1"/>
  <c r="U14" i="11" a="1"/>
  <c r="R12" i="8" a="1"/>
  <c r="R31" i="8" a="1"/>
  <c r="R18" i="8" a="1"/>
  <c r="U10" i="11" a="1"/>
  <c r="R28" i="8" a="1"/>
  <c r="U18" i="11" a="1"/>
  <c r="R26" i="8" a="1"/>
  <c r="U7" i="11" a="1"/>
  <c r="R35" i="8" a="1"/>
  <c r="R6" i="8" a="1"/>
  <c r="R25" i="8" a="1"/>
  <c r="U15" i="11" a="1"/>
  <c r="U9" i="11" a="1"/>
  <c r="R14" i="8" a="1"/>
  <c r="R23" i="8" a="1"/>
  <c r="U6" i="11" a="1"/>
  <c r="R34" i="8" a="1"/>
  <c r="R21" i="8" a="1"/>
  <c r="U17" i="11" a="1"/>
  <c r="R10" i="8" a="1"/>
  <c r="R32" i="8" a="1"/>
  <c r="R19" i="8" a="1"/>
  <c r="U8" i="11" a="1"/>
  <c r="R36" i="8" a="1"/>
  <c r="R15" i="8" a="1"/>
  <c r="U19" i="11" a="1"/>
  <c r="R27" i="8" a="1"/>
  <c r="R30" i="8" a="1"/>
  <c r="R20" i="8" a="1"/>
  <c r="U12" i="11" a="1"/>
  <c r="R11" i="8" a="1"/>
  <c r="R13" i="8" a="1"/>
  <c r="R16" i="8" a="1"/>
  <c r="U16" i="11" a="1"/>
  <c r="R9" i="8" a="1"/>
  <c r="R7" i="8" a="1"/>
  <c r="U16" i="11" l="1"/>
  <c r="R33" i="8"/>
  <c r="R9" i="8"/>
  <c r="R14" i="8"/>
  <c r="U18" i="11"/>
  <c r="R22" i="8"/>
  <c r="R16" i="8"/>
  <c r="U6" i="11"/>
  <c r="U8" i="11"/>
  <c r="U9" i="11"/>
  <c r="R28" i="8"/>
  <c r="R8" i="8"/>
  <c r="R13" i="8"/>
  <c r="U19" i="11"/>
  <c r="R19" i="8"/>
  <c r="U15" i="11"/>
  <c r="U10" i="11"/>
  <c r="U13" i="11"/>
  <c r="R11" i="8"/>
  <c r="R7" i="8"/>
  <c r="R32" i="8"/>
  <c r="R25" i="8"/>
  <c r="R18" i="8"/>
  <c r="U5" i="11"/>
  <c r="U12" i="11"/>
  <c r="R36" i="8"/>
  <c r="R10" i="8"/>
  <c r="R6" i="8"/>
  <c r="R31" i="8"/>
  <c r="R24" i="8"/>
  <c r="R20" i="8"/>
  <c r="U11" i="11"/>
  <c r="U17" i="11"/>
  <c r="R35" i="8"/>
  <c r="R12" i="8"/>
  <c r="R5" i="8"/>
  <c r="R30" i="8"/>
  <c r="R23" i="8"/>
  <c r="R21" i="8"/>
  <c r="U7" i="11"/>
  <c r="U14" i="11"/>
  <c r="R29" i="8"/>
  <c r="R27" i="8"/>
  <c r="R15" i="8"/>
  <c r="R34" i="8"/>
  <c r="R26" i="8"/>
  <c r="R17" i="8"/>
  <c r="V2" i="11"/>
  <c r="W4" i="11"/>
  <c r="S2" i="8"/>
  <c r="T4" i="8"/>
  <c r="S33" i="8" a="1"/>
  <c r="S32" i="8" a="1"/>
  <c r="V12" i="11" a="1"/>
  <c r="S29" i="8" a="1"/>
  <c r="S5" i="8" a="1"/>
  <c r="V19" i="11" a="1"/>
  <c r="V18" i="11" a="1"/>
  <c r="S17" i="8" a="1"/>
  <c r="V15" i="11" a="1"/>
  <c r="S14" i="8" a="1"/>
  <c r="S21" i="8" a="1"/>
  <c r="V9" i="11" a="1"/>
  <c r="S36" i="8" a="1"/>
  <c r="S11" i="8" a="1"/>
  <c r="S10" i="8" a="1"/>
  <c r="S27" i="8" a="1"/>
  <c r="S26" i="8" a="1"/>
  <c r="V8" i="11" a="1"/>
  <c r="S9" i="8" a="1"/>
  <c r="S18" i="8" a="1"/>
  <c r="V17" i="11" a="1"/>
  <c r="V16" i="11" a="1"/>
  <c r="S6" i="8" a="1"/>
  <c r="S7" i="8" a="1"/>
  <c r="S34" i="8" a="1"/>
  <c r="V11" i="11" a="1"/>
  <c r="S28" i="8" a="1"/>
  <c r="S30" i="8" a="1"/>
  <c r="S22" i="8" a="1"/>
  <c r="V13" i="11" a="1"/>
  <c r="S35" i="8" a="1"/>
  <c r="S13" i="8" a="1"/>
  <c r="S23" i="8" a="1"/>
  <c r="V10" i="11" a="1"/>
  <c r="S15" i="8" a="1"/>
  <c r="S25" i="8" a="1"/>
  <c r="V7" i="11" a="1"/>
  <c r="V14" i="11" a="1"/>
  <c r="S8" i="8" a="1"/>
  <c r="S24" i="8" a="1"/>
  <c r="V5" i="11" a="1"/>
  <c r="S12" i="8" a="1"/>
  <c r="S31" i="8" a="1"/>
  <c r="S20" i="8" a="1"/>
  <c r="S19" i="8" a="1"/>
  <c r="V6" i="11" a="1"/>
  <c r="S16" i="8" a="1"/>
  <c r="V6" i="11" l="1"/>
  <c r="V14" i="11"/>
  <c r="S27" i="8"/>
  <c r="S7" i="8"/>
  <c r="S10" i="8"/>
  <c r="V18" i="11"/>
  <c r="S19" i="8"/>
  <c r="S16" i="8"/>
  <c r="S35" i="8"/>
  <c r="S6" i="8"/>
  <c r="S11" i="8"/>
  <c r="V19" i="11"/>
  <c r="S20" i="8"/>
  <c r="V7" i="11"/>
  <c r="V13" i="11"/>
  <c r="V16" i="11"/>
  <c r="S36" i="8"/>
  <c r="S5" i="8"/>
  <c r="S31" i="8"/>
  <c r="S25" i="8"/>
  <c r="S22" i="8"/>
  <c r="V17" i="11"/>
  <c r="V9" i="11"/>
  <c r="S29" i="8"/>
  <c r="S12" i="8"/>
  <c r="S15" i="8"/>
  <c r="S30" i="8"/>
  <c r="S18" i="8"/>
  <c r="S21" i="8"/>
  <c r="V12" i="11"/>
  <c r="V5" i="11"/>
  <c r="V10" i="11"/>
  <c r="S28" i="8"/>
  <c r="S9" i="8"/>
  <c r="S14" i="8"/>
  <c r="S32" i="8"/>
  <c r="S24" i="8"/>
  <c r="S23" i="8"/>
  <c r="V11" i="11"/>
  <c r="V8" i="11"/>
  <c r="V15" i="11"/>
  <c r="S33" i="8"/>
  <c r="S8" i="8"/>
  <c r="S13" i="8"/>
  <c r="S34" i="8"/>
  <c r="S26" i="8"/>
  <c r="S17" i="8"/>
  <c r="X4" i="11"/>
  <c r="X7" i="11" s="1" a="1"/>
  <c r="X7" i="11" s="1"/>
  <c r="W2" i="11"/>
  <c r="T2" i="8"/>
  <c r="U4" i="8"/>
  <c r="T15" i="8" a="1"/>
  <c r="T6" i="8" a="1"/>
  <c r="T32" i="8" a="1"/>
  <c r="T21" i="8" a="1"/>
  <c r="W15" i="11" a="1"/>
  <c r="W12" i="11" a="1"/>
  <c r="T11" i="8" a="1"/>
  <c r="T5" i="8" a="1"/>
  <c r="T13" i="8" a="1"/>
  <c r="T18" i="8" a="1"/>
  <c r="W16" i="11" a="1"/>
  <c r="T29" i="8" a="1"/>
  <c r="T7" i="8" a="1"/>
  <c r="T25" i="8" a="1"/>
  <c r="T16" i="8" a="1"/>
  <c r="W5" i="11" a="1"/>
  <c r="T28" i="8" a="1"/>
  <c r="T19" i="8" a="1"/>
  <c r="T24" i="8" a="1"/>
  <c r="W6" i="11" a="1"/>
  <c r="T27" i="8" a="1"/>
  <c r="T10" i="8" a="1"/>
  <c r="T30" i="8" a="1"/>
  <c r="W18" i="11" a="1"/>
  <c r="W9" i="11" a="1"/>
  <c r="T35" i="8" a="1"/>
  <c r="W13" i="11" a="1"/>
  <c r="W14" i="11" a="1"/>
  <c r="T34" i="8" a="1"/>
  <c r="T23" i="8" a="1"/>
  <c r="W11" i="11" a="1"/>
  <c r="T33" i="8" a="1"/>
  <c r="T8" i="8" a="1"/>
  <c r="T12" i="8" a="1"/>
  <c r="T17" i="8" a="1"/>
  <c r="T22" i="8" a="1"/>
  <c r="W7" i="11" a="1"/>
  <c r="T14" i="8" a="1"/>
  <c r="T31" i="8" a="1"/>
  <c r="T20" i="8" a="1"/>
  <c r="W10" i="11" a="1"/>
  <c r="W17" i="11" a="1"/>
  <c r="T36" i="8" a="1"/>
  <c r="W19" i="11" a="1"/>
  <c r="W8" i="11" a="1"/>
  <c r="T26" i="8" a="1"/>
  <c r="T9" i="8" a="1"/>
  <c r="W8" i="11" l="1"/>
  <c r="W7" i="11"/>
  <c r="W13" i="11"/>
  <c r="T35" i="8"/>
  <c r="T28" i="8"/>
  <c r="T11" i="8"/>
  <c r="W19" i="11"/>
  <c r="T19" i="8"/>
  <c r="T17" i="8"/>
  <c r="W9" i="11"/>
  <c r="W5" i="11"/>
  <c r="W12" i="11"/>
  <c r="T36" i="8"/>
  <c r="T9" i="8"/>
  <c r="T12" i="8"/>
  <c r="W18" i="11"/>
  <c r="T16" i="8"/>
  <c r="W15" i="11"/>
  <c r="W17" i="11"/>
  <c r="T13" i="8"/>
  <c r="T8" i="8"/>
  <c r="T30" i="8"/>
  <c r="T25" i="8"/>
  <c r="T21" i="8"/>
  <c r="W10" i="11"/>
  <c r="W14" i="11"/>
  <c r="T33" i="8"/>
  <c r="T10" i="8"/>
  <c r="T7" i="8"/>
  <c r="T32" i="8"/>
  <c r="T20" i="8"/>
  <c r="T22" i="8"/>
  <c r="W11" i="11"/>
  <c r="T27" i="8"/>
  <c r="T29" i="8"/>
  <c r="T6" i="8"/>
  <c r="T31" i="8"/>
  <c r="T26" i="8"/>
  <c r="T23" i="8"/>
  <c r="W6" i="11"/>
  <c r="W16" i="11"/>
  <c r="T15" i="8"/>
  <c r="T14" i="8"/>
  <c r="T5" i="8"/>
  <c r="T34" i="8"/>
  <c r="T24" i="8"/>
  <c r="T18" i="8"/>
  <c r="X2" i="11"/>
  <c r="Y4" i="11"/>
  <c r="V4" i="8"/>
  <c r="U2" i="8"/>
  <c r="U36" i="8" a="1"/>
  <c r="U5" i="8" a="1"/>
  <c r="U31" i="8" a="1"/>
  <c r="U17" i="8" a="1"/>
  <c r="X12" i="11" a="1"/>
  <c r="X10" i="11" a="1"/>
  <c r="U14" i="8" a="1"/>
  <c r="U20" i="8" a="1"/>
  <c r="X13" i="11" a="1"/>
  <c r="U9" i="8" a="1"/>
  <c r="U6" i="8" a="1"/>
  <c r="U25" i="8" a="1"/>
  <c r="U23" i="8" a="1"/>
  <c r="X16" i="11" a="1"/>
  <c r="U10" i="8" a="1"/>
  <c r="X9" i="11" a="1"/>
  <c r="U21" i="8" a="1"/>
  <c r="U11" i="8" a="1"/>
  <c r="U28" i="8" a="1"/>
  <c r="U32" i="8" a="1"/>
  <c r="X19" i="11" a="1"/>
  <c r="X6" i="11" a="1"/>
  <c r="U33" i="8" a="1"/>
  <c r="X8" i="11" a="1"/>
  <c r="U34" i="8" a="1"/>
  <c r="U18" i="8" a="1"/>
  <c r="X11" i="11" a="1"/>
  <c r="U35" i="8" a="1"/>
  <c r="U7" i="8" a="1"/>
  <c r="U13" i="8" a="1"/>
  <c r="U16" i="8" a="1"/>
  <c r="U15" i="8" a="1"/>
  <c r="U26" i="8" a="1"/>
  <c r="U19" i="8" a="1"/>
  <c r="X14" i="11" a="1"/>
  <c r="U12" i="8" a="1"/>
  <c r="U8" i="8" a="1"/>
  <c r="U22" i="8" a="1"/>
  <c r="U27" i="8" a="1"/>
  <c r="U30" i="8" a="1"/>
  <c r="U24" i="8" a="1"/>
  <c r="X17" i="11" a="1"/>
  <c r="X15" i="11" a="1"/>
  <c r="U29" i="8" a="1"/>
  <c r="X18" i="11" a="1"/>
  <c r="X5" i="11" a="1"/>
  <c r="X5" i="11" l="1"/>
  <c r="X8" i="11"/>
  <c r="X9" i="11"/>
  <c r="U33" i="8"/>
  <c r="U10" i="8"/>
  <c r="U14" i="8"/>
  <c r="X18" i="11"/>
  <c r="U22" i="8"/>
  <c r="U16" i="8"/>
  <c r="X6" i="11"/>
  <c r="X16" i="11"/>
  <c r="X10" i="11"/>
  <c r="U29" i="8"/>
  <c r="U8" i="8"/>
  <c r="U13" i="8"/>
  <c r="X19" i="11"/>
  <c r="U23" i="8"/>
  <c r="X12" i="11"/>
  <c r="X15" i="11"/>
  <c r="U12" i="8"/>
  <c r="U7" i="8"/>
  <c r="U32" i="8"/>
  <c r="U25" i="8"/>
  <c r="U17" i="8"/>
  <c r="X17" i="11"/>
  <c r="X14" i="11"/>
  <c r="U35" i="8"/>
  <c r="U28" i="8"/>
  <c r="U6" i="8"/>
  <c r="U31" i="8"/>
  <c r="U24" i="8"/>
  <c r="U19" i="8"/>
  <c r="X11" i="11"/>
  <c r="U11" i="8"/>
  <c r="U9" i="8"/>
  <c r="U5" i="8"/>
  <c r="U30" i="8"/>
  <c r="U26" i="8"/>
  <c r="U18" i="8"/>
  <c r="X13" i="11"/>
  <c r="U36" i="8"/>
  <c r="U27" i="8"/>
  <c r="U15" i="8"/>
  <c r="U34" i="8"/>
  <c r="U21" i="8"/>
  <c r="U20" i="8"/>
  <c r="Z4" i="11"/>
  <c r="Y2" i="11"/>
  <c r="W4" i="8"/>
  <c r="V2" i="8"/>
  <c r="V14" i="8" a="1"/>
  <c r="V11" i="8" a="1"/>
  <c r="V30" i="8" a="1"/>
  <c r="V18" i="8" a="1"/>
  <c r="Y9" i="11" a="1"/>
  <c r="V33" i="8" a="1"/>
  <c r="Y14" i="11" a="1"/>
  <c r="V25" i="8" a="1"/>
  <c r="V5" i="8" a="1"/>
  <c r="V20" i="8" a="1"/>
  <c r="Y17" i="11" a="1"/>
  <c r="V6" i="8" a="1"/>
  <c r="V12" i="8" a="1"/>
  <c r="V24" i="8" a="1"/>
  <c r="Y5" i="11" a="1"/>
  <c r="Y16" i="11" a="1"/>
  <c r="V9" i="8" a="1"/>
  <c r="V16" i="8" a="1"/>
  <c r="V21" i="8" a="1"/>
  <c r="Y6" i="11" a="1"/>
  <c r="V35" i="8" a="1"/>
  <c r="V27" i="8" a="1"/>
  <c r="V31" i="8" a="1"/>
  <c r="V23" i="8" a="1"/>
  <c r="Y8" i="11" a="1"/>
  <c r="V29" i="8" a="1"/>
  <c r="V17" i="8" a="1"/>
  <c r="Y11" i="11" a="1"/>
  <c r="V34" i="8" a="1"/>
  <c r="V19" i="8" a="1"/>
  <c r="Y12" i="11" a="1"/>
  <c r="V28" i="8" a="1"/>
  <c r="V13" i="8" a="1"/>
  <c r="Y19" i="11" a="1"/>
  <c r="V36" i="8" a="1"/>
  <c r="V8" i="8" a="1"/>
  <c r="V7" i="8" a="1"/>
  <c r="V32" i="8" a="1"/>
  <c r="V22" i="8" a="1"/>
  <c r="Y10" i="11" a="1"/>
  <c r="Y13" i="11" a="1"/>
  <c r="V15" i="8" a="1"/>
  <c r="V26" i="8" a="1"/>
  <c r="Y7" i="11" a="1"/>
  <c r="Y18" i="11" a="1"/>
  <c r="V10" i="8" a="1"/>
  <c r="Y15" i="11" a="1"/>
  <c r="Y7" i="11" l="1"/>
  <c r="Y11" i="11"/>
  <c r="V36" i="8"/>
  <c r="V29" i="8"/>
  <c r="V9" i="8"/>
  <c r="Y18" i="11"/>
  <c r="V26" i="8"/>
  <c r="V16" i="8"/>
  <c r="Y14" i="11"/>
  <c r="Y8" i="11"/>
  <c r="Y16" i="11"/>
  <c r="V33" i="8"/>
  <c r="V15" i="8"/>
  <c r="V8" i="8"/>
  <c r="Y19" i="11"/>
  <c r="V23" i="8"/>
  <c r="Y5" i="11"/>
  <c r="Y9" i="11"/>
  <c r="Y13" i="11"/>
  <c r="V5" i="8"/>
  <c r="V13" i="8"/>
  <c r="V31" i="8"/>
  <c r="V24" i="8"/>
  <c r="V18" i="8"/>
  <c r="Y10" i="11"/>
  <c r="Y15" i="11"/>
  <c r="V28" i="8"/>
  <c r="V27" i="8"/>
  <c r="V12" i="8"/>
  <c r="V30" i="8"/>
  <c r="V22" i="8"/>
  <c r="V17" i="8"/>
  <c r="Y12" i="11"/>
  <c r="V35" i="8"/>
  <c r="V6" i="8"/>
  <c r="V11" i="8"/>
  <c r="V32" i="8"/>
  <c r="V25" i="8"/>
  <c r="V19" i="8"/>
  <c r="Y6" i="11"/>
  <c r="Y17" i="11"/>
  <c r="V14" i="8"/>
  <c r="V7" i="8"/>
  <c r="V10" i="8"/>
  <c r="V34" i="8"/>
  <c r="V21" i="8"/>
  <c r="V20" i="8"/>
  <c r="AA4" i="11"/>
  <c r="Z2" i="11"/>
  <c r="X4" i="8"/>
  <c r="W2" i="8"/>
  <c r="W33" i="8" a="1"/>
  <c r="W8" i="8" a="1"/>
  <c r="W32" i="8" a="1"/>
  <c r="W20" i="8" a="1"/>
  <c r="Z16" i="11" a="1"/>
  <c r="W35" i="8" a="1"/>
  <c r="W6" i="8" a="1"/>
  <c r="Z9" i="11" a="1"/>
  <c r="W22" i="8" a="1"/>
  <c r="Z10" i="11" a="1"/>
  <c r="W15" i="8" a="1"/>
  <c r="W9" i="8" a="1"/>
  <c r="W24" i="8" a="1"/>
  <c r="Z7" i="11" a="1"/>
  <c r="Z17" i="11" a="1"/>
  <c r="Z15" i="11" a="1"/>
  <c r="W26" i="8" a="1"/>
  <c r="Z5" i="11" a="1"/>
  <c r="W36" i="8" a="1"/>
  <c r="W14" i="8" a="1"/>
  <c r="W30" i="8" a="1"/>
  <c r="W18" i="8" a="1"/>
  <c r="Z6" i="11" a="1"/>
  <c r="W29" i="8" a="1"/>
  <c r="W34" i="8" a="1"/>
  <c r="W21" i="8" a="1"/>
  <c r="Z13" i="11" a="1"/>
  <c r="W27" i="8" a="1"/>
  <c r="W10" i="8" a="1"/>
  <c r="Z19" i="11" a="1"/>
  <c r="W16" i="8" a="1"/>
  <c r="W7" i="8" a="1"/>
  <c r="W25" i="8" a="1"/>
  <c r="W19" i="8" a="1"/>
  <c r="Z8" i="11" a="1"/>
  <c r="W28" i="8" a="1"/>
  <c r="W5" i="8" a="1"/>
  <c r="W17" i="8" a="1"/>
  <c r="W13" i="8" a="1"/>
  <c r="W31" i="8" a="1"/>
  <c r="W23" i="8" a="1"/>
  <c r="Z12" i="11" a="1"/>
  <c r="Z14" i="11" a="1"/>
  <c r="W11" i="8" a="1"/>
  <c r="Z18" i="11" a="1"/>
  <c r="Z11" i="11" a="1"/>
  <c r="W12" i="8" a="1"/>
  <c r="Z11" i="11" l="1"/>
  <c r="Z9" i="11"/>
  <c r="Z15" i="11"/>
  <c r="W29" i="8"/>
  <c r="W12" i="8"/>
  <c r="W6" i="8"/>
  <c r="Z18" i="11"/>
  <c r="W17" i="8"/>
  <c r="W16" i="8"/>
  <c r="Z6" i="11"/>
  <c r="Z17" i="11"/>
  <c r="W35" i="8"/>
  <c r="W11" i="8"/>
  <c r="W5" i="8"/>
  <c r="Z19" i="11"/>
  <c r="W18" i="8"/>
  <c r="Z7" i="11"/>
  <c r="Z16" i="11"/>
  <c r="Z14" i="11"/>
  <c r="W28" i="8"/>
  <c r="W10" i="8"/>
  <c r="W30" i="8"/>
  <c r="W24" i="8"/>
  <c r="W20" i="8"/>
  <c r="Z12" i="11"/>
  <c r="Z8" i="11"/>
  <c r="W27" i="8"/>
  <c r="W14" i="8"/>
  <c r="W9" i="8"/>
  <c r="W32" i="8"/>
  <c r="W23" i="8"/>
  <c r="W19" i="8"/>
  <c r="Z13" i="11"/>
  <c r="W36" i="8"/>
  <c r="W15" i="8"/>
  <c r="W8" i="8"/>
  <c r="W31" i="8"/>
  <c r="W25" i="8"/>
  <c r="W21" i="8"/>
  <c r="Z5" i="11"/>
  <c r="Z10" i="11"/>
  <c r="W33" i="8"/>
  <c r="W13" i="8"/>
  <c r="W7" i="8"/>
  <c r="W34" i="8"/>
  <c r="W26" i="8"/>
  <c r="W22" i="8"/>
  <c r="AA2" i="11"/>
  <c r="AB4" i="11"/>
  <c r="Y4" i="8"/>
  <c r="X2" i="8"/>
  <c r="X29" i="8" a="1"/>
  <c r="X5" i="8" a="1"/>
  <c r="X26" i="8" a="1"/>
  <c r="X21" i="8" a="1"/>
  <c r="AA11" i="11" a="1"/>
  <c r="X28" i="8" a="1"/>
  <c r="AA19" i="11" a="1"/>
  <c r="X17" i="8" a="1"/>
  <c r="AA15" i="11" a="1"/>
  <c r="X10" i="8" a="1"/>
  <c r="X31" i="8" a="1"/>
  <c r="X25" i="8" a="1"/>
  <c r="AA8" i="11" a="1"/>
  <c r="AA12" i="11" a="1"/>
  <c r="X14" i="8" a="1"/>
  <c r="AA9" i="11" a="1"/>
  <c r="X24" i="8" a="1"/>
  <c r="AA7" i="11" a="1"/>
  <c r="X33" i="8" a="1"/>
  <c r="X6" i="8" a="1"/>
  <c r="X32" i="8" a="1"/>
  <c r="X20" i="8" a="1"/>
  <c r="AA14" i="11" a="1"/>
  <c r="X8" i="8" a="1"/>
  <c r="X34" i="8" a="1"/>
  <c r="X22" i="8" a="1"/>
  <c r="AA10" i="11" a="1"/>
  <c r="X9" i="8" a="1"/>
  <c r="X7" i="8" a="1"/>
  <c r="AA18" i="11" a="1"/>
  <c r="AA6" i="11" a="1"/>
  <c r="X15" i="8" a="1"/>
  <c r="X19" i="8" a="1"/>
  <c r="AA13" i="11" a="1"/>
  <c r="X36" i="8" a="1"/>
  <c r="X27" i="8" a="1"/>
  <c r="X13" i="8" a="1"/>
  <c r="X16" i="8" a="1"/>
  <c r="X11" i="8" a="1"/>
  <c r="X30" i="8" a="1"/>
  <c r="X23" i="8" a="1"/>
  <c r="AA16" i="11" a="1"/>
  <c r="AA17" i="11" a="1"/>
  <c r="X12" i="8" a="1"/>
  <c r="X18" i="8" a="1"/>
  <c r="AA5" i="11" a="1"/>
  <c r="X35" i="8" a="1"/>
  <c r="AA5" i="11" l="1"/>
  <c r="AA9" i="11"/>
  <c r="X35" i="8"/>
  <c r="X8" i="8"/>
  <c r="X14" i="8"/>
  <c r="AA19" i="11"/>
  <c r="X18" i="8"/>
  <c r="X16" i="8"/>
  <c r="AA6" i="11"/>
  <c r="AA14" i="11"/>
  <c r="AA12" i="11"/>
  <c r="X28" i="8"/>
  <c r="X12" i="8"/>
  <c r="X13" i="8"/>
  <c r="AA18" i="11"/>
  <c r="X20" i="8"/>
  <c r="AA8" i="11"/>
  <c r="AA11" i="11"/>
  <c r="AA17" i="11"/>
  <c r="X27" i="8"/>
  <c r="X7" i="8"/>
  <c r="X32" i="8"/>
  <c r="X25" i="8"/>
  <c r="X21" i="8"/>
  <c r="AA16" i="11"/>
  <c r="X36" i="8"/>
  <c r="X9" i="8"/>
  <c r="X6" i="8"/>
  <c r="X31" i="8"/>
  <c r="X26" i="8"/>
  <c r="X23" i="8"/>
  <c r="AA13" i="11"/>
  <c r="AA10" i="11"/>
  <c r="X33" i="8"/>
  <c r="X10" i="8"/>
  <c r="X5" i="8"/>
  <c r="X30" i="8"/>
  <c r="X19" i="8"/>
  <c r="X22" i="8"/>
  <c r="AA7" i="11"/>
  <c r="AA15" i="11"/>
  <c r="X29" i="8"/>
  <c r="X11" i="8"/>
  <c r="X15" i="8"/>
  <c r="X34" i="8"/>
  <c r="X24" i="8"/>
  <c r="X17" i="8"/>
  <c r="AB2" i="11"/>
  <c r="AC4" i="11"/>
  <c r="Y2" i="8"/>
  <c r="Z4" i="8"/>
  <c r="Y29" i="8" a="1"/>
  <c r="Y15" i="8" a="1"/>
  <c r="Y20" i="8" a="1"/>
  <c r="Y23" i="8" a="1"/>
  <c r="AB15" i="11" a="1"/>
  <c r="Y27" i="8" a="1"/>
  <c r="Y13" i="8" a="1"/>
  <c r="Y19" i="8" a="1"/>
  <c r="AB17" i="11" a="1"/>
  <c r="Y10" i="8" a="1"/>
  <c r="Y30" i="8" a="1"/>
  <c r="Y26" i="8" a="1"/>
  <c r="AB7" i="11" a="1"/>
  <c r="AB13" i="11" a="1"/>
  <c r="Y8" i="8" a="1"/>
  <c r="AB14" i="11" a="1"/>
  <c r="Y25" i="8" a="1"/>
  <c r="AB8" i="11" a="1"/>
  <c r="Y35" i="8" a="1"/>
  <c r="Y5" i="8" a="1"/>
  <c r="Y31" i="8" a="1"/>
  <c r="Y21" i="8" a="1"/>
  <c r="AB16" i="11" a="1"/>
  <c r="Y36" i="8" a="1"/>
  <c r="AB11" i="11" a="1"/>
  <c r="Y34" i="8" a="1"/>
  <c r="Y17" i="8" a="1"/>
  <c r="AB12" i="11" a="1"/>
  <c r="Y28" i="8" a="1"/>
  <c r="Y6" i="8" a="1"/>
  <c r="AB18" i="11" a="1"/>
  <c r="Y16" i="8" a="1"/>
  <c r="AB5" i="11" a="1"/>
  <c r="Y14" i="8" a="1"/>
  <c r="Y24" i="8" a="1"/>
  <c r="AB6" i="11" a="1"/>
  <c r="Y33" i="8" a="1"/>
  <c r="Y12" i="8" a="1"/>
  <c r="Y11" i="8" a="1"/>
  <c r="Y22" i="8" a="1"/>
  <c r="Y9" i="8" a="1"/>
  <c r="Y32" i="8" a="1"/>
  <c r="Y18" i="8" a="1"/>
  <c r="AB9" i="11" a="1"/>
  <c r="AB10" i="11" a="1"/>
  <c r="Y7" i="8" a="1"/>
  <c r="AB19" i="11" a="1"/>
  <c r="AB5" i="11" l="1"/>
  <c r="AB11" i="11"/>
  <c r="AB14" i="11"/>
  <c r="Y36" i="8"/>
  <c r="Y8" i="8"/>
  <c r="Y13" i="8"/>
  <c r="AB19" i="11"/>
  <c r="Y22" i="8"/>
  <c r="Y16" i="8"/>
  <c r="AB16" i="11"/>
  <c r="AB13" i="11"/>
  <c r="Y27" i="8"/>
  <c r="Y7" i="8"/>
  <c r="Y11" i="8"/>
  <c r="AB18" i="11"/>
  <c r="Y21" i="8"/>
  <c r="AB7" i="11"/>
  <c r="AB15" i="11"/>
  <c r="AB10" i="11"/>
  <c r="Y12" i="8"/>
  <c r="Y6" i="8"/>
  <c r="Y31" i="8"/>
  <c r="Y26" i="8"/>
  <c r="Y23" i="8"/>
  <c r="AB9" i="11"/>
  <c r="Y33" i="8"/>
  <c r="Y28" i="8"/>
  <c r="Y5" i="8"/>
  <c r="Y30" i="8"/>
  <c r="Y20" i="8"/>
  <c r="Y18" i="8"/>
  <c r="AB6" i="11"/>
  <c r="AB12" i="11"/>
  <c r="Y35" i="8"/>
  <c r="Y10" i="8"/>
  <c r="Y15" i="8"/>
  <c r="Y32" i="8"/>
  <c r="Y24" i="8"/>
  <c r="Y17" i="8"/>
  <c r="AB8" i="11"/>
  <c r="AB17" i="11"/>
  <c r="Y29" i="8"/>
  <c r="Y9" i="8"/>
  <c r="Y14" i="8"/>
  <c r="Y34" i="8"/>
  <c r="Y25" i="8"/>
  <c r="Y19" i="8"/>
  <c r="AC2" i="11"/>
  <c r="AD4" i="11"/>
  <c r="Z2" i="8"/>
  <c r="AA4" i="8"/>
  <c r="Z33" i="8" a="1"/>
  <c r="Z7" i="8" a="1"/>
  <c r="Z24" i="8" a="1"/>
  <c r="Z17" i="8" a="1"/>
  <c r="AC5" i="11" a="1"/>
  <c r="Z29" i="8" a="1"/>
  <c r="AC19" i="11" a="1"/>
  <c r="AC14" i="11" a="1"/>
  <c r="Z20" i="8" a="1"/>
  <c r="AC12" i="11" a="1"/>
  <c r="Z15" i="8" a="1"/>
  <c r="Z32" i="8" a="1"/>
  <c r="Z21" i="8" a="1"/>
  <c r="AC7" i="11" a="1"/>
  <c r="AC11" i="11" a="1"/>
  <c r="Z5" i="8" a="1"/>
  <c r="Z25" i="8" a="1"/>
  <c r="AC9" i="11" a="1"/>
  <c r="Z36" i="8" a="1"/>
  <c r="Z12" i="8" a="1"/>
  <c r="Z30" i="8" a="1"/>
  <c r="Z23" i="8" a="1"/>
  <c r="AC17" i="11" a="1"/>
  <c r="Z27" i="8" a="1"/>
  <c r="Z34" i="8" a="1"/>
  <c r="Z16" i="8" a="1"/>
  <c r="AC15" i="11" a="1"/>
  <c r="Z28" i="8" a="1"/>
  <c r="Z8" i="8" a="1"/>
  <c r="AC18" i="11" a="1"/>
  <c r="AC6" i="11" a="1"/>
  <c r="Z6" i="8" a="1"/>
  <c r="Z26" i="8" a="1"/>
  <c r="AC13" i="11" a="1"/>
  <c r="Z35" i="8" a="1"/>
  <c r="Z10" i="8" a="1"/>
  <c r="Z11" i="8" a="1"/>
  <c r="Z19" i="8" a="1"/>
  <c r="Z13" i="8" a="1"/>
  <c r="Z31" i="8" a="1"/>
  <c r="Z18" i="8" a="1"/>
  <c r="AC10" i="11" a="1"/>
  <c r="AC16" i="11" a="1"/>
  <c r="Z9" i="8" a="1"/>
  <c r="Z22" i="8" a="1"/>
  <c r="AC8" i="11" a="1"/>
  <c r="Z14" i="8" a="1"/>
  <c r="AC8" i="11" l="1"/>
  <c r="AC14" i="11"/>
  <c r="Z14" i="8"/>
  <c r="Z27" i="8"/>
  <c r="Z5" i="8"/>
  <c r="AC19" i="11"/>
  <c r="Z22" i="8"/>
  <c r="Z19" i="8"/>
  <c r="AC6" i="11"/>
  <c r="AC17" i="11"/>
  <c r="AC11" i="11"/>
  <c r="Z29" i="8"/>
  <c r="Z9" i="8"/>
  <c r="Z11" i="8"/>
  <c r="AC18" i="11"/>
  <c r="Z23" i="8"/>
  <c r="AC7" i="11"/>
  <c r="AC5" i="11"/>
  <c r="AC16" i="11"/>
  <c r="Z10" i="8"/>
  <c r="Z8" i="8"/>
  <c r="Z30" i="8"/>
  <c r="Z21" i="8"/>
  <c r="Z17" i="8"/>
  <c r="AC10" i="11"/>
  <c r="Z35" i="8"/>
  <c r="Z28" i="8"/>
  <c r="Z12" i="8"/>
  <c r="Z32" i="8"/>
  <c r="Z24" i="8"/>
  <c r="Z18" i="8"/>
  <c r="AC13" i="11"/>
  <c r="AC15" i="11"/>
  <c r="Z36" i="8"/>
  <c r="Z15" i="8"/>
  <c r="Z7" i="8"/>
  <c r="Z31" i="8"/>
  <c r="Z26" i="8"/>
  <c r="Z16" i="8"/>
  <c r="AC9" i="11"/>
  <c r="AC12" i="11"/>
  <c r="Z33" i="8"/>
  <c r="Z13" i="8"/>
  <c r="Z6" i="8"/>
  <c r="Z34" i="8"/>
  <c r="Z25" i="8"/>
  <c r="Z20" i="8"/>
  <c r="AD2" i="11"/>
  <c r="AE4" i="11"/>
  <c r="AB4" i="8"/>
  <c r="AA2" i="8"/>
  <c r="AA33" i="8" a="1"/>
  <c r="AA5" i="8" a="1"/>
  <c r="AA25" i="8" a="1"/>
  <c r="AD5" i="11" a="1"/>
  <c r="AD14" i="11" a="1"/>
  <c r="AA28" i="8" a="1"/>
  <c r="AD18" i="11" a="1"/>
  <c r="AA21" i="8" a="1"/>
  <c r="AD12" i="11" a="1"/>
  <c r="AA10" i="8" a="1"/>
  <c r="AA31" i="8" a="1"/>
  <c r="AA19" i="8" a="1"/>
  <c r="AD8" i="11" a="1"/>
  <c r="AD9" i="11" a="1"/>
  <c r="AA14" i="8" a="1"/>
  <c r="AA36" i="8" a="1"/>
  <c r="AA26" i="8" a="1"/>
  <c r="AD15" i="11" a="1"/>
  <c r="AA29" i="8" a="1"/>
  <c r="AA6" i="8" a="1"/>
  <c r="AA22" i="8" a="1"/>
  <c r="AA17" i="8" a="1"/>
  <c r="AD11" i="11" a="1"/>
  <c r="AA11" i="8" a="1"/>
  <c r="AD17" i="11" a="1"/>
  <c r="AA34" i="8" a="1"/>
  <c r="AA20" i="8" a="1"/>
  <c r="AD13" i="11" a="1"/>
  <c r="AA12" i="8" a="1"/>
  <c r="AA32" i="8" a="1"/>
  <c r="AD19" i="11" a="1"/>
  <c r="AD6" i="11" a="1"/>
  <c r="AA15" i="8" a="1"/>
  <c r="AA24" i="8" a="1"/>
  <c r="AD10" i="11" a="1"/>
  <c r="AA35" i="8" a="1"/>
  <c r="AA7" i="8" a="1"/>
  <c r="AA13" i="8" a="1"/>
  <c r="AA16" i="8" a="1"/>
  <c r="AA9" i="8" a="1"/>
  <c r="AA30" i="8" a="1"/>
  <c r="AA18" i="8" a="1"/>
  <c r="AD16" i="11" a="1"/>
  <c r="AA27" i="8" a="1"/>
  <c r="AA8" i="8" a="1"/>
  <c r="AA23" i="8" a="1"/>
  <c r="AD7" i="11" a="1"/>
  <c r="AD7" i="11" l="1"/>
  <c r="AD17" i="11"/>
  <c r="AA36" i="8"/>
  <c r="AA11" i="8"/>
  <c r="AA14" i="8"/>
  <c r="AD18" i="11"/>
  <c r="AA23" i="8"/>
  <c r="AA16" i="8"/>
  <c r="AD6" i="11"/>
  <c r="AD11" i="11"/>
  <c r="AD9" i="11"/>
  <c r="AA28" i="8"/>
  <c r="AA8" i="8"/>
  <c r="AA13" i="8"/>
  <c r="AD19" i="11"/>
  <c r="AA17" i="8"/>
  <c r="AD8" i="11"/>
  <c r="AD14" i="11"/>
  <c r="AA27" i="8"/>
  <c r="AA7" i="8"/>
  <c r="AA32" i="8"/>
  <c r="AA22" i="8"/>
  <c r="AA19" i="8"/>
  <c r="AD5" i="11"/>
  <c r="AD16" i="11"/>
  <c r="AA35" i="8"/>
  <c r="AA12" i="8"/>
  <c r="AA6" i="8"/>
  <c r="AA31" i="8"/>
  <c r="AA25" i="8"/>
  <c r="AA18" i="8"/>
  <c r="AD10" i="11"/>
  <c r="AD13" i="11"/>
  <c r="AA29" i="8"/>
  <c r="AA10" i="8"/>
  <c r="AA5" i="8"/>
  <c r="AA30" i="8"/>
  <c r="AA24" i="8"/>
  <c r="AA20" i="8"/>
  <c r="AD15" i="11"/>
  <c r="AD12" i="11"/>
  <c r="AA33" i="8"/>
  <c r="AA9" i="8"/>
  <c r="AA15" i="8"/>
  <c r="AA34" i="8"/>
  <c r="AA26" i="8"/>
  <c r="AA21" i="8"/>
  <c r="AF4" i="11"/>
  <c r="AE2" i="11"/>
  <c r="AC4" i="8"/>
  <c r="AB2" i="8"/>
  <c r="AB36" i="8" a="1"/>
  <c r="AB12" i="8" a="1"/>
  <c r="AB24" i="8" a="1"/>
  <c r="AE5" i="11" a="1"/>
  <c r="AE15" i="11" a="1"/>
  <c r="AB13" i="8" a="1"/>
  <c r="AE19" i="11" a="1"/>
  <c r="AB23" i="8" a="1"/>
  <c r="AE11" i="11" a="1"/>
  <c r="AB27" i="8" a="1"/>
  <c r="AB30" i="8" a="1"/>
  <c r="AB20" i="8" a="1"/>
  <c r="AE17" i="11" a="1"/>
  <c r="AE10" i="11" a="1"/>
  <c r="AB9" i="8" a="1"/>
  <c r="AE16" i="11" a="1"/>
  <c r="AB26" i="8" a="1"/>
  <c r="AE13" i="11" a="1"/>
  <c r="AB15" i="8" a="1"/>
  <c r="AB11" i="8" a="1"/>
  <c r="AB25" i="8" a="1"/>
  <c r="AB19" i="8" a="1"/>
  <c r="AE12" i="11" a="1"/>
  <c r="AB6" i="8" a="1"/>
  <c r="AB16" i="8" a="1"/>
  <c r="AB34" i="8" a="1"/>
  <c r="AB21" i="8" a="1"/>
  <c r="AE14" i="11" a="1"/>
  <c r="AB28" i="8" a="1"/>
  <c r="AB31" i="8" a="1"/>
  <c r="AE18" i="11" a="1"/>
  <c r="AE7" i="11" a="1"/>
  <c r="AB10" i="8" a="1"/>
  <c r="AB18" i="8" a="1"/>
  <c r="AE6" i="11" a="1"/>
  <c r="AB33" i="8" a="1"/>
  <c r="AB14" i="8" a="1"/>
  <c r="AB8" i="8" a="1"/>
  <c r="AB5" i="8" a="1"/>
  <c r="AB32" i="8" a="1"/>
  <c r="AB22" i="8" a="1"/>
  <c r="AE9" i="11" a="1"/>
  <c r="AB29" i="8" a="1"/>
  <c r="AB7" i="8" a="1"/>
  <c r="AB17" i="8" a="1"/>
  <c r="AE8" i="11" a="1"/>
  <c r="AB35" i="8" a="1"/>
  <c r="AE8" i="11" l="1"/>
  <c r="AE16" i="11"/>
  <c r="AB35" i="8"/>
  <c r="AB6" i="8"/>
  <c r="AB9" i="8"/>
  <c r="AE19" i="11"/>
  <c r="AB17" i="8"/>
  <c r="AB16" i="8"/>
  <c r="AE7" i="11"/>
  <c r="AE12" i="11"/>
  <c r="AE10" i="11"/>
  <c r="AB13" i="8"/>
  <c r="AB7" i="8"/>
  <c r="AB8" i="8"/>
  <c r="AE18" i="11"/>
  <c r="AB19" i="8"/>
  <c r="AE17" i="11"/>
  <c r="AE15" i="11"/>
  <c r="AB29" i="8"/>
  <c r="AB14" i="8"/>
  <c r="AB31" i="8"/>
  <c r="AB25" i="8"/>
  <c r="AB20" i="8"/>
  <c r="AE5" i="11"/>
  <c r="AE9" i="11"/>
  <c r="AB33" i="8"/>
  <c r="AB28" i="8"/>
  <c r="AB11" i="8"/>
  <c r="AB30" i="8"/>
  <c r="AB24" i="8"/>
  <c r="AB22" i="8"/>
  <c r="AE6" i="11"/>
  <c r="AE14" i="11"/>
  <c r="AB15" i="8"/>
  <c r="AB27" i="8"/>
  <c r="AB12" i="8"/>
  <c r="AB32" i="8"/>
  <c r="AB18" i="8"/>
  <c r="AB21" i="8"/>
  <c r="AE13" i="11"/>
  <c r="AE11" i="11"/>
  <c r="AB36" i="8"/>
  <c r="AB5" i="8"/>
  <c r="AB10" i="8"/>
  <c r="AB34" i="8"/>
  <c r="AB26" i="8"/>
  <c r="AB23" i="8"/>
  <c r="AG4" i="11"/>
  <c r="AF2" i="11"/>
  <c r="AD4" i="8"/>
  <c r="AC2" i="8"/>
  <c r="AC35" i="8" a="1"/>
  <c r="AC8" i="8" a="1"/>
  <c r="AC20" i="8" a="1"/>
  <c r="AC21" i="8" a="1"/>
  <c r="AF10" i="11" a="1"/>
  <c r="AC27" i="8" a="1"/>
  <c r="AC6" i="8" a="1"/>
  <c r="AC23" i="8" a="1"/>
  <c r="AF17" i="11" a="1"/>
  <c r="AC10" i="8" a="1"/>
  <c r="AC32" i="8" a="1"/>
  <c r="AC25" i="8" a="1"/>
  <c r="AF7" i="11" a="1"/>
  <c r="AF16" i="11" a="1"/>
  <c r="AC13" i="8" a="1"/>
  <c r="AF14" i="11" a="1"/>
  <c r="AC26" i="8" a="1"/>
  <c r="AF8" i="11" a="1"/>
  <c r="AC36" i="8" a="1"/>
  <c r="AC9" i="8" a="1"/>
  <c r="AC30" i="8" a="1"/>
  <c r="AC16" i="8" a="1"/>
  <c r="AF6" i="11" a="1"/>
  <c r="AC28" i="8" a="1"/>
  <c r="AC34" i="8" a="1"/>
  <c r="AC17" i="8" a="1"/>
  <c r="AF9" i="11" a="1"/>
  <c r="AC29" i="8" a="1"/>
  <c r="AC14" i="8" a="1"/>
  <c r="AF18" i="11" a="1"/>
  <c r="AF11" i="11" a="1"/>
  <c r="AC7" i="8" a="1"/>
  <c r="AC19" i="8" a="1"/>
  <c r="AF5" i="11" a="1"/>
  <c r="AC33" i="8" a="1"/>
  <c r="AC12" i="8" a="1"/>
  <c r="AC5" i="8" a="1"/>
  <c r="AC24" i="8" a="1"/>
  <c r="AC15" i="8" a="1"/>
  <c r="AC31" i="8" a="1"/>
  <c r="AC22" i="8" a="1"/>
  <c r="AF12" i="11" a="1"/>
  <c r="AF13" i="11" a="1"/>
  <c r="AC11" i="8" a="1"/>
  <c r="AF19" i="11" a="1"/>
  <c r="AF15" i="11" a="1"/>
  <c r="AC18" i="8" a="1"/>
  <c r="AF15" i="11" l="1"/>
  <c r="AF14" i="11"/>
  <c r="AF11" i="11"/>
  <c r="AC28" i="8"/>
  <c r="AC13" i="8"/>
  <c r="AC6" i="8"/>
  <c r="AF19" i="11"/>
  <c r="AC24" i="8"/>
  <c r="AC18" i="8"/>
  <c r="AF6" i="11"/>
  <c r="AF16" i="11"/>
  <c r="AC27" i="8"/>
  <c r="AC11" i="8"/>
  <c r="AC5" i="8"/>
  <c r="AF18" i="11"/>
  <c r="AC16" i="8"/>
  <c r="AF7" i="11"/>
  <c r="AF10" i="11"/>
  <c r="AF13" i="11"/>
  <c r="AC12" i="8"/>
  <c r="AC14" i="8"/>
  <c r="AC30" i="8"/>
  <c r="AC25" i="8"/>
  <c r="AC21" i="8"/>
  <c r="AF12" i="11"/>
  <c r="AC33" i="8"/>
  <c r="AC29" i="8"/>
  <c r="AC9" i="8"/>
  <c r="AC32" i="8"/>
  <c r="AC20" i="8"/>
  <c r="AC22" i="8"/>
  <c r="AF5" i="11"/>
  <c r="AF9" i="11"/>
  <c r="AC36" i="8"/>
  <c r="AC10" i="8"/>
  <c r="AC8" i="8"/>
  <c r="AC31" i="8"/>
  <c r="AC19" i="8"/>
  <c r="AC17" i="8"/>
  <c r="AF8" i="11"/>
  <c r="AF17" i="11"/>
  <c r="AC35" i="8"/>
  <c r="AC15" i="8"/>
  <c r="AC7" i="8"/>
  <c r="AC34" i="8"/>
  <c r="AC26" i="8"/>
  <c r="AC23" i="8"/>
  <c r="AG2" i="11"/>
  <c r="AE4" i="8"/>
  <c r="AD2" i="8"/>
  <c r="AD20" i="8" a="1"/>
  <c r="AG15" i="11" a="1"/>
  <c r="AD27" i="8" a="1"/>
  <c r="AD31" i="8" a="1"/>
  <c r="AD17" i="8" a="1"/>
  <c r="AG8" i="11" a="1"/>
  <c r="AD33" i="8" a="1"/>
  <c r="AD14" i="8" a="1"/>
  <c r="AD29" i="8" a="1"/>
  <c r="AD21" i="8" a="1"/>
  <c r="AG17" i="11" a="1"/>
  <c r="AD9" i="8" a="1"/>
  <c r="AD6" i="8" a="1"/>
  <c r="AD25" i="8" a="1"/>
  <c r="AG6" i="11" a="1"/>
  <c r="AG14" i="11" a="1"/>
  <c r="AD12" i="8" a="1"/>
  <c r="AG9" i="11" a="1"/>
  <c r="AD34" i="8" a="1"/>
  <c r="AD18" i="8" a="1"/>
  <c r="AG10" i="11" a="1"/>
  <c r="AD28" i="8" a="1"/>
  <c r="AD32" i="8" a="1"/>
  <c r="AD22" i="8" a="1"/>
  <c r="AG5" i="11" a="1"/>
  <c r="AD15" i="8" a="1"/>
  <c r="AD26" i="8" a="1"/>
  <c r="AG12" i="11" a="1"/>
  <c r="AD36" i="8" a="1"/>
  <c r="AD7" i="8" a="1"/>
  <c r="AG18" i="11" a="1"/>
  <c r="AD16" i="8" a="1"/>
  <c r="AD10" i="8" a="1"/>
  <c r="AD30" i="8" a="1"/>
  <c r="AD19" i="8" a="1"/>
  <c r="AG13" i="11" a="1"/>
  <c r="AD11" i="8" a="1"/>
  <c r="AD13" i="8" a="1"/>
  <c r="AD23" i="8" a="1"/>
  <c r="AG7" i="11" a="1"/>
  <c r="AD35" i="8" a="1"/>
  <c r="AD5" i="8" a="1"/>
  <c r="AD24" i="8" a="1"/>
  <c r="AG16" i="11" a="1"/>
  <c r="AG11" i="11" a="1"/>
  <c r="AD8" i="8" a="1"/>
  <c r="AG19" i="11" a="1"/>
  <c r="AG7" i="11" l="1"/>
  <c r="AG9" i="11"/>
  <c r="AD29" i="8"/>
  <c r="AD12" i="8"/>
  <c r="AD14" i="8"/>
  <c r="AG19" i="11"/>
  <c r="AD23" i="8"/>
  <c r="AD16" i="8"/>
  <c r="AG5" i="11"/>
  <c r="AG14" i="11"/>
  <c r="AD33" i="8"/>
  <c r="AD8" i="8"/>
  <c r="AD13" i="8"/>
  <c r="AG18" i="11"/>
  <c r="AD22" i="8"/>
  <c r="AG6" i="11"/>
  <c r="AG8" i="11"/>
  <c r="AG11" i="11"/>
  <c r="AD11" i="8"/>
  <c r="AD7" i="8"/>
  <c r="AD32" i="8"/>
  <c r="AD25" i="8"/>
  <c r="AD17" i="8"/>
  <c r="AG16" i="11"/>
  <c r="AG13" i="11"/>
  <c r="AD36" i="8"/>
  <c r="AD28" i="8"/>
  <c r="AD6" i="8"/>
  <c r="AD31" i="8"/>
  <c r="AD24" i="8"/>
  <c r="AD19" i="8"/>
  <c r="AG12" i="11"/>
  <c r="AG10" i="11"/>
  <c r="AD9" i="8"/>
  <c r="AD27" i="8"/>
  <c r="AD5" i="8"/>
  <c r="AD30" i="8"/>
  <c r="AD26" i="8"/>
  <c r="AD18" i="8"/>
  <c r="AG17" i="11"/>
  <c r="AG15" i="11"/>
  <c r="AD35" i="8"/>
  <c r="AD10" i="8"/>
  <c r="AD15" i="8"/>
  <c r="AD34" i="8"/>
  <c r="AD21" i="8"/>
  <c r="AD20" i="8"/>
  <c r="AE2" i="8"/>
  <c r="AF4" i="8"/>
  <c r="AE25" i="8" a="1"/>
  <c r="AE24" i="8" a="1"/>
  <c r="AE11" i="8" a="1"/>
  <c r="AE8" i="8" a="1"/>
  <c r="AE33" i="8" a="1"/>
  <c r="AE29" i="8" a="1"/>
  <c r="AE30" i="8" a="1"/>
  <c r="AE31" i="8" a="1"/>
  <c r="AE7" i="8" a="1"/>
  <c r="AE36" i="8" a="1"/>
  <c r="AE5" i="8" a="1"/>
  <c r="AE6" i="8" a="1"/>
  <c r="AE28" i="8" a="1"/>
  <c r="AE23" i="8" a="1"/>
  <c r="AE26" i="8" a="1"/>
  <c r="AE12" i="8" a="1"/>
  <c r="AE27" i="8" a="1"/>
  <c r="AE18" i="8" a="1"/>
  <c r="AE34" i="8" a="1"/>
  <c r="AE32" i="8" a="1"/>
  <c r="AE15" i="8" a="1"/>
  <c r="AE35" i="8" a="1"/>
  <c r="AE17" i="8" a="1"/>
  <c r="AE21" i="8" a="1"/>
  <c r="AE14" i="8" a="1"/>
  <c r="AE16" i="8" a="1"/>
  <c r="AE20" i="8" a="1"/>
  <c r="AE19" i="8" a="1"/>
  <c r="AE22" i="8" a="1"/>
  <c r="AE13" i="8" a="1"/>
  <c r="AE9" i="8" a="1"/>
  <c r="AE10" i="8" a="1"/>
  <c r="AE29" i="8" l="1"/>
  <c r="AE10" i="8"/>
  <c r="AE15" i="8"/>
  <c r="AE32" i="8"/>
  <c r="AE26" i="8"/>
  <c r="AE16" i="8"/>
  <c r="AE33" i="8"/>
  <c r="AE9" i="8"/>
  <c r="AE14" i="8"/>
  <c r="AE34" i="8"/>
  <c r="AE23" i="8"/>
  <c r="AE36" i="8"/>
  <c r="AE8" i="8"/>
  <c r="AE13" i="8"/>
  <c r="AE21" i="8"/>
  <c r="AE18" i="8"/>
  <c r="AE28" i="8"/>
  <c r="AE7" i="8"/>
  <c r="AE11" i="8"/>
  <c r="AE22" i="8"/>
  <c r="AE17" i="8"/>
  <c r="AE27" i="8"/>
  <c r="AE6" i="8"/>
  <c r="AE31" i="8"/>
  <c r="AE24" i="8"/>
  <c r="AE19" i="8"/>
  <c r="AE35" i="8"/>
  <c r="AE12" i="8"/>
  <c r="AE5" i="8"/>
  <c r="AE30" i="8"/>
  <c r="AE25" i="8"/>
  <c r="AE20" i="8"/>
  <c r="AF2" i="8"/>
  <c r="AG4" i="8"/>
  <c r="AF13" i="8" a="1"/>
  <c r="AF16" i="8" a="1"/>
  <c r="AF22" i="8" a="1"/>
  <c r="AF21" i="8" a="1"/>
  <c r="AF26" i="8" a="1"/>
  <c r="AF10" i="8" a="1"/>
  <c r="AF18" i="8" a="1"/>
  <c r="AF23" i="8" a="1"/>
  <c r="AF17" i="8" a="1"/>
  <c r="AF25" i="8" a="1"/>
  <c r="AF20" i="8" a="1"/>
  <c r="AF34" i="8" a="1"/>
  <c r="AF31" i="8" a="1"/>
  <c r="AF32" i="8" a="1"/>
  <c r="AF30" i="8" a="1"/>
  <c r="AF8" i="8" a="1"/>
  <c r="AF24" i="8" a="1"/>
  <c r="AF11" i="8" a="1"/>
  <c r="AF5" i="8" a="1"/>
  <c r="AF6" i="8" a="1"/>
  <c r="AF7" i="8" a="1"/>
  <c r="AF36" i="8" a="1"/>
  <c r="AF12" i="8" a="1"/>
  <c r="AF14" i="8" a="1"/>
  <c r="AF28" i="8" a="1"/>
  <c r="AF15" i="8" a="1"/>
  <c r="AF35" i="8" a="1"/>
  <c r="AF9" i="8" a="1"/>
  <c r="AF33" i="8" a="1"/>
  <c r="AF27" i="8" a="1"/>
  <c r="AF29" i="8" a="1"/>
  <c r="AF19" i="8" a="1"/>
  <c r="AF36" i="8" l="1"/>
  <c r="AF8" i="8"/>
  <c r="AF10" i="8"/>
  <c r="AF26" i="8"/>
  <c r="AF19" i="8"/>
  <c r="AF35" i="8"/>
  <c r="AF7" i="8"/>
  <c r="AF30" i="8"/>
  <c r="AF25" i="8"/>
  <c r="AF21" i="8"/>
  <c r="AF29" i="8"/>
  <c r="AF15" i="8"/>
  <c r="AF6" i="8"/>
  <c r="AF32" i="8"/>
  <c r="AF17" i="8"/>
  <c r="AF22" i="8"/>
  <c r="AF27" i="8"/>
  <c r="AF28" i="8"/>
  <c r="AF5" i="8"/>
  <c r="AF31" i="8"/>
  <c r="AF23" i="8"/>
  <c r="AF16" i="8"/>
  <c r="AF33" i="8"/>
  <c r="AF14" i="8"/>
  <c r="AF11" i="8"/>
  <c r="AF34" i="8"/>
  <c r="AF18" i="8"/>
  <c r="AF13" i="8"/>
  <c r="AF9" i="8"/>
  <c r="AF12" i="8"/>
  <c r="AF24" i="8"/>
  <c r="AF20" i="8"/>
  <c r="AG2" i="8"/>
  <c r="AG20" i="8" a="1"/>
  <c r="AG25" i="8" a="1"/>
  <c r="AG26" i="8" a="1"/>
  <c r="AG24" i="8" a="1"/>
  <c r="AG36" i="8" a="1"/>
  <c r="AG21" i="8" a="1"/>
  <c r="AG34" i="8" a="1"/>
  <c r="AG30" i="8" a="1"/>
  <c r="AG31" i="8" a="1"/>
  <c r="AG32" i="8" a="1"/>
  <c r="AG9" i="8" a="1"/>
  <c r="AG19" i="8" a="1"/>
  <c r="AG15" i="8" a="1"/>
  <c r="AG5" i="8" a="1"/>
  <c r="AG6" i="8" a="1"/>
  <c r="AG7" i="8" a="1"/>
  <c r="AG35" i="8" a="1"/>
  <c r="AG14" i="8" a="1"/>
  <c r="AG10" i="8" a="1"/>
  <c r="AG12" i="8" a="1"/>
  <c r="AG29" i="8" a="1"/>
  <c r="AG23" i="8" a="1"/>
  <c r="AG8" i="8" a="1"/>
  <c r="AG11" i="8" a="1"/>
  <c r="AG27" i="8" a="1"/>
  <c r="AG33" i="8" a="1"/>
  <c r="AG28" i="8" a="1"/>
  <c r="AG16" i="8" a="1"/>
  <c r="AG17" i="8" a="1"/>
  <c r="AG22" i="8" a="1"/>
  <c r="AG18" i="8" a="1"/>
  <c r="AG13" i="8" a="1"/>
  <c r="AG36" i="8" l="1"/>
  <c r="AG9" i="8"/>
  <c r="AG13" i="8"/>
  <c r="AG18" i="8"/>
  <c r="AG23" i="8"/>
  <c r="AG35" i="8"/>
  <c r="AG7" i="8"/>
  <c r="AG32" i="8"/>
  <c r="AG24" i="8"/>
  <c r="AG22" i="8"/>
  <c r="AG33" i="8"/>
  <c r="AG29" i="8"/>
  <c r="AG6" i="8"/>
  <c r="AG31" i="8"/>
  <c r="AG26" i="8"/>
  <c r="AG17" i="8"/>
  <c r="AG27" i="8"/>
  <c r="AG12" i="8"/>
  <c r="AG5" i="8"/>
  <c r="AG30" i="8"/>
  <c r="AG25" i="8"/>
  <c r="AG16" i="8"/>
  <c r="AG11" i="8"/>
  <c r="AG10" i="8"/>
  <c r="AG15" i="8"/>
  <c r="AG34" i="8"/>
  <c r="AG20" i="8"/>
  <c r="AG28" i="8"/>
  <c r="AG8" i="8"/>
  <c r="AG14" i="8"/>
  <c r="AG19" i="8"/>
  <c r="AG21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2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10/29 </t>
        </r>
        <r>
          <rPr>
            <sz val="9"/>
            <color indexed="81"/>
            <rFont val="돋움"/>
            <family val="3"/>
            <charset val="129"/>
          </rPr>
          <t>납기일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조정불가</t>
        </r>
      </text>
    </comment>
    <comment ref="A40" authorId="0" shapeId="0" xr:uid="{00000000-0006-0000-0000-000002000000}">
      <text>
        <r>
          <rPr>
            <sz val="9"/>
            <color indexed="81"/>
            <rFont val="Tahoma"/>
            <family val="2"/>
          </rPr>
          <t>10/29 11/1 - 11/2</t>
        </r>
        <r>
          <rPr>
            <sz val="9"/>
            <color indexed="81"/>
            <rFont val="돋움"/>
            <family val="3"/>
            <charset val="129"/>
          </rPr>
          <t>조정</t>
        </r>
      </text>
    </comment>
    <comment ref="A4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10/29 </t>
        </r>
        <r>
          <rPr>
            <sz val="9"/>
            <color indexed="81"/>
            <rFont val="돋움"/>
            <family val="3"/>
            <charset val="129"/>
          </rPr>
          <t>납기일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조정
</t>
        </r>
        <r>
          <rPr>
            <sz val="9"/>
            <color indexed="81"/>
            <rFont val="Tahoma"/>
            <family val="2"/>
          </rPr>
          <t>11/1 -&gt; 11/2</t>
        </r>
      </text>
    </comment>
    <comment ref="A4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10/29 </t>
        </r>
        <r>
          <rPr>
            <sz val="9"/>
            <color indexed="81"/>
            <rFont val="돋움"/>
            <family val="3"/>
            <charset val="129"/>
          </rPr>
          <t>납기일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조정
</t>
        </r>
        <r>
          <rPr>
            <sz val="9"/>
            <color indexed="81"/>
            <rFont val="Tahoma"/>
            <family val="2"/>
          </rPr>
          <t>11/1 -&gt; 11/2</t>
        </r>
      </text>
    </comment>
    <comment ref="A43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10/29 </t>
        </r>
        <r>
          <rPr>
            <sz val="9"/>
            <color indexed="81"/>
            <rFont val="돋움"/>
            <family val="3"/>
            <charset val="129"/>
          </rPr>
          <t xml:space="preserve">납기일조정
</t>
        </r>
        <r>
          <rPr>
            <sz val="9"/>
            <color indexed="81"/>
            <rFont val="Tahoma"/>
            <family val="2"/>
          </rPr>
          <t>11/1 -&gt; 11/2</t>
        </r>
      </text>
    </comment>
    <comment ref="A44" authorId="0" shapeId="0" xr:uid="{00000000-0006-0000-0000-000006000000}">
      <text>
        <r>
          <rPr>
            <sz val="9"/>
            <color indexed="81"/>
            <rFont val="Tahoma"/>
            <family val="2"/>
          </rPr>
          <t xml:space="preserve">10/29 </t>
        </r>
        <r>
          <rPr>
            <sz val="9"/>
            <color indexed="81"/>
            <rFont val="돋움"/>
            <family val="3"/>
            <charset val="129"/>
          </rPr>
          <t xml:space="preserve">납기일조정
</t>
        </r>
        <r>
          <rPr>
            <sz val="9"/>
            <color indexed="81"/>
            <rFont val="Tahoma"/>
            <family val="2"/>
          </rPr>
          <t>11/1 -&gt; 11/2</t>
        </r>
      </text>
    </comment>
    <comment ref="A59" authorId="0" shapeId="0" xr:uid="{00000000-0006-0000-0000-000007000000}">
      <text>
        <r>
          <rPr>
            <sz val="9"/>
            <color indexed="81"/>
            <rFont val="Tahoma"/>
            <family val="2"/>
          </rPr>
          <t>11/10 -&gt; 11/8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A63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납기일변경</t>
        </r>
        <r>
          <rPr>
            <sz val="9"/>
            <color indexed="81"/>
            <rFont val="Tahoma"/>
            <family val="2"/>
          </rPr>
          <t xml:space="preserve"> 11/12-&gt; 15
</t>
        </r>
      </text>
    </comment>
    <comment ref="A64" authorId="0" shapeId="0" xr:uid="{00000000-0006-0000-0000-000009000000}">
      <text>
        <r>
          <rPr>
            <sz val="9"/>
            <color indexed="81"/>
            <rFont val="돋움"/>
            <family val="3"/>
            <charset val="129"/>
          </rPr>
          <t xml:space="preserve">납기일변경
</t>
        </r>
        <r>
          <rPr>
            <sz val="9"/>
            <color indexed="81"/>
            <rFont val="Tahoma"/>
            <family val="2"/>
          </rPr>
          <t>11/12-&gt;11/15</t>
        </r>
      </text>
    </comment>
    <comment ref="M67" authorId="0" shapeId="0" xr:uid="{00000000-0006-0000-0000-00000A000000}">
      <text>
        <r>
          <rPr>
            <sz val="9"/>
            <color indexed="81"/>
            <rFont val="Tahoma"/>
            <family val="2"/>
          </rPr>
          <t xml:space="preserve">
11/15 </t>
        </r>
        <r>
          <rPr>
            <sz val="9"/>
            <color indexed="81"/>
            <rFont val="돋움"/>
            <family val="3"/>
            <charset val="129"/>
          </rPr>
          <t>유선확인</t>
        </r>
      </text>
    </comment>
    <comment ref="M68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11/15 </t>
        </r>
        <r>
          <rPr>
            <sz val="9"/>
            <color indexed="81"/>
            <rFont val="돋움"/>
            <family val="3"/>
            <charset val="129"/>
          </rPr>
          <t>유선확인</t>
        </r>
      </text>
    </comment>
    <comment ref="M69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11/15 </t>
        </r>
        <r>
          <rPr>
            <sz val="9"/>
            <color indexed="81"/>
            <rFont val="돋움"/>
            <family val="3"/>
            <charset val="129"/>
          </rPr>
          <t>유선확인</t>
        </r>
      </text>
    </comment>
    <comment ref="A70" authorId="0" shapeId="0" xr:uid="{00000000-0006-0000-0000-00000D000000}">
      <text>
        <r>
          <rPr>
            <sz val="9"/>
            <color indexed="81"/>
            <rFont val="돋움"/>
            <family val="3"/>
            <charset val="129"/>
          </rPr>
          <t xml:space="preserve">일정조정
</t>
        </r>
        <r>
          <rPr>
            <sz val="9"/>
            <color indexed="81"/>
            <rFont val="Tahoma"/>
            <family val="2"/>
          </rPr>
          <t xml:space="preserve">15 -&gt; 17
</t>
        </r>
      </text>
    </comment>
    <comment ref="A71" authorId="0" shapeId="0" xr:uid="{00000000-0006-0000-0000-00000E000000}">
      <text>
        <r>
          <rPr>
            <sz val="9"/>
            <color indexed="81"/>
            <rFont val="돋움"/>
            <family val="3"/>
            <charset val="129"/>
          </rPr>
          <t xml:space="preserve">일정조정
</t>
        </r>
        <r>
          <rPr>
            <sz val="9"/>
            <color indexed="81"/>
            <rFont val="Tahoma"/>
            <family val="2"/>
          </rPr>
          <t xml:space="preserve">15 -&gt; 17
</t>
        </r>
      </text>
    </comment>
    <comment ref="K79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11/15 </t>
        </r>
        <r>
          <rPr>
            <sz val="9"/>
            <color indexed="81"/>
            <rFont val="돋움"/>
            <family val="3"/>
            <charset val="129"/>
          </rPr>
          <t>수량조정</t>
        </r>
        <r>
          <rPr>
            <sz val="9"/>
            <color indexed="81"/>
            <rFont val="Tahoma"/>
            <family val="2"/>
          </rPr>
          <t xml:space="preserve"> 90-&gt;9</t>
        </r>
      </text>
    </comment>
    <comment ref="K80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11/15 </t>
        </r>
        <r>
          <rPr>
            <sz val="9"/>
            <color indexed="81"/>
            <rFont val="돋움"/>
            <family val="3"/>
            <charset val="129"/>
          </rPr>
          <t>수량조정</t>
        </r>
        <r>
          <rPr>
            <sz val="9"/>
            <color indexed="81"/>
            <rFont val="Tahoma"/>
            <family val="2"/>
          </rPr>
          <t xml:space="preserve"> 10-&gt;1</t>
        </r>
      </text>
    </comment>
    <comment ref="M95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11/30</t>
        </r>
      </text>
    </comment>
    <comment ref="K107" authorId="0" shapeId="0" xr:uid="{00000000-0006-0000-0000-000012000000}">
      <text>
        <r>
          <rPr>
            <sz val="9"/>
            <color indexed="81"/>
            <rFont val="Tahoma"/>
            <family val="2"/>
          </rPr>
          <t>21.11.16(</t>
        </r>
        <r>
          <rPr>
            <sz val="9"/>
            <color indexed="81"/>
            <rFont val="돋움"/>
            <family val="3"/>
            <charset val="129"/>
          </rPr>
          <t>영양사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 xml:space="preserve">입고수량조정
</t>
        </r>
        <r>
          <rPr>
            <sz val="9"/>
            <color indexed="81"/>
            <rFont val="Tahoma"/>
            <family val="2"/>
          </rPr>
          <t xml:space="preserve">11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2(12</t>
        </r>
        <r>
          <rPr>
            <sz val="9"/>
            <color indexed="81"/>
            <rFont val="돋움"/>
            <family val="3"/>
            <charset val="129"/>
          </rPr>
          <t>월초</t>
        </r>
        <r>
          <rPr>
            <sz val="9"/>
            <color indexed="81"/>
            <rFont val="Tahoma"/>
            <family val="2"/>
          </rPr>
          <t>),9(2</t>
        </r>
        <r>
          <rPr>
            <sz val="9"/>
            <color indexed="81"/>
            <rFont val="돋움"/>
            <family val="3"/>
            <charset val="129"/>
          </rPr>
          <t>월말</t>
        </r>
        <r>
          <rPr>
            <sz val="9"/>
            <color indexed="81"/>
            <rFont val="Tahoma"/>
            <family val="2"/>
          </rPr>
          <t xml:space="preserve">) </t>
        </r>
      </text>
    </comment>
    <comment ref="K118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11/29 </t>
        </r>
        <r>
          <rPr>
            <sz val="9"/>
            <color indexed="81"/>
            <rFont val="돋움"/>
            <family val="3"/>
            <charset val="129"/>
          </rPr>
          <t xml:space="preserve">수량분할
</t>
        </r>
        <r>
          <rPr>
            <sz val="9"/>
            <color indexed="81"/>
            <rFont val="Tahoma"/>
            <family val="2"/>
          </rPr>
          <t>12/1(1),12/6(4)</t>
        </r>
      </text>
    </comment>
    <comment ref="A127" authorId="0" shapeId="0" xr:uid="{00000000-0006-0000-0000-000014000000}">
      <text>
        <r>
          <rPr>
            <sz val="9"/>
            <color indexed="81"/>
            <rFont val="Tahoma"/>
            <family val="2"/>
          </rPr>
          <t xml:space="preserve">12/1 </t>
        </r>
        <r>
          <rPr>
            <sz val="9"/>
            <color indexed="81"/>
            <rFont val="돋움"/>
            <family val="3"/>
            <charset val="129"/>
          </rPr>
          <t xml:space="preserve">일정조정
</t>
        </r>
        <r>
          <rPr>
            <sz val="9"/>
            <color indexed="81"/>
            <rFont val="Tahoma"/>
            <family val="2"/>
          </rPr>
          <t xml:space="preserve">12/6 -&gt; 12/2
</t>
        </r>
      </text>
    </comment>
    <comment ref="A128" authorId="0" shapeId="0" xr:uid="{00000000-0006-0000-0000-000015000000}">
      <text>
        <r>
          <rPr>
            <sz val="9"/>
            <color indexed="81"/>
            <rFont val="Tahoma"/>
            <family val="2"/>
          </rPr>
          <t xml:space="preserve">12/1 </t>
        </r>
        <r>
          <rPr>
            <sz val="9"/>
            <color indexed="81"/>
            <rFont val="돋움"/>
            <family val="3"/>
            <charset val="129"/>
          </rPr>
          <t xml:space="preserve">일정조정
</t>
        </r>
        <r>
          <rPr>
            <sz val="9"/>
            <color indexed="81"/>
            <rFont val="Tahoma"/>
            <family val="2"/>
          </rPr>
          <t xml:space="preserve">12/6 -&gt; 12/2
</t>
        </r>
      </text>
    </comment>
    <comment ref="A132" authorId="0" shapeId="0" xr:uid="{00000000-0006-0000-0000-000016000000}">
      <text>
        <r>
          <rPr>
            <sz val="9"/>
            <color indexed="81"/>
            <rFont val="Tahoma"/>
            <family val="2"/>
          </rPr>
          <t xml:space="preserve">21.12.2 </t>
        </r>
        <r>
          <rPr>
            <sz val="9"/>
            <color indexed="81"/>
            <rFont val="돋움"/>
            <family val="3"/>
            <charset val="129"/>
          </rPr>
          <t xml:space="preserve">납기일조정
</t>
        </r>
        <r>
          <rPr>
            <sz val="9"/>
            <color indexed="81"/>
            <rFont val="Tahoma"/>
            <family val="2"/>
          </rPr>
          <t xml:space="preserve">12/2 -&gt; 12/6
</t>
        </r>
        <r>
          <rPr>
            <sz val="9"/>
            <color indexed="81"/>
            <rFont val="돋움"/>
            <family val="3"/>
            <charset val="129"/>
          </rPr>
          <t xml:space="preserve">
</t>
        </r>
      </text>
    </comment>
    <comment ref="K133" authorId="0" shapeId="0" xr:uid="{00000000-0006-0000-0000-000017000000}">
      <text>
        <r>
          <rPr>
            <sz val="9"/>
            <color indexed="81"/>
            <rFont val="돋움"/>
            <family val="3"/>
            <charset val="129"/>
          </rPr>
          <t>일자조정</t>
        </r>
        <r>
          <rPr>
            <sz val="9"/>
            <color indexed="81"/>
            <rFont val="Tahoma"/>
            <family val="2"/>
          </rPr>
          <t xml:space="preserve"> 11/29-&gt; 12/6</t>
        </r>
      </text>
    </comment>
    <comment ref="H145" authorId="0" shapeId="0" xr:uid="{00000000-0006-0000-0000-000018000000}">
      <text>
        <r>
          <rPr>
            <sz val="9"/>
            <color indexed="81"/>
            <rFont val="Tahoma"/>
            <family val="2"/>
          </rPr>
          <t xml:space="preserve">11/29: 09:20 </t>
        </r>
        <r>
          <rPr>
            <sz val="9"/>
            <color indexed="81"/>
            <rFont val="돋움"/>
            <family val="3"/>
            <charset val="129"/>
          </rPr>
          <t>유선통화</t>
        </r>
      </text>
    </comment>
    <comment ref="A147" authorId="0" shapeId="0" xr:uid="{00000000-0006-0000-0000-000019000000}">
      <text>
        <r>
          <rPr>
            <sz val="9"/>
            <color indexed="81"/>
            <rFont val="Tahoma"/>
            <family val="2"/>
          </rPr>
          <t xml:space="preserve">21.12.2 </t>
        </r>
        <r>
          <rPr>
            <sz val="9"/>
            <color indexed="81"/>
            <rFont val="돋움"/>
            <family val="3"/>
            <charset val="129"/>
          </rPr>
          <t xml:space="preserve">납기일조정
</t>
        </r>
        <r>
          <rPr>
            <sz val="9"/>
            <color indexed="81"/>
            <rFont val="Tahoma"/>
            <family val="2"/>
          </rPr>
          <t xml:space="preserve">12/1 -&gt; 12/6
</t>
        </r>
      </text>
    </comment>
    <comment ref="A148" authorId="0" shapeId="0" xr:uid="{00000000-0006-0000-0000-00001A000000}">
      <text>
        <r>
          <rPr>
            <sz val="9"/>
            <color indexed="81"/>
            <rFont val="돋움"/>
            <family val="3"/>
            <charset val="129"/>
          </rPr>
          <t>일정조정</t>
        </r>
        <r>
          <rPr>
            <sz val="9"/>
            <color indexed="81"/>
            <rFont val="Tahoma"/>
            <family val="2"/>
          </rPr>
          <t>(11/30)
12/1 -&gt; 12/6</t>
        </r>
      </text>
    </comment>
    <comment ref="A149" authorId="0" shapeId="0" xr:uid="{00000000-0006-0000-0000-00001B000000}">
      <text>
        <r>
          <rPr>
            <sz val="9"/>
            <color indexed="81"/>
            <rFont val="돋움"/>
            <family val="3"/>
            <charset val="129"/>
          </rPr>
          <t>일정조정</t>
        </r>
        <r>
          <rPr>
            <sz val="9"/>
            <color indexed="81"/>
            <rFont val="Tahoma"/>
            <family val="2"/>
          </rPr>
          <t>(11/30)
12/1 -&gt; 12/6</t>
        </r>
      </text>
    </comment>
    <comment ref="A169" authorId="0" shapeId="0" xr:uid="{00000000-0006-0000-0000-00001C000000}">
      <text>
        <r>
          <rPr>
            <sz val="9"/>
            <color indexed="81"/>
            <rFont val="Tahoma"/>
            <family val="2"/>
          </rPr>
          <t xml:space="preserve">11/30 </t>
        </r>
        <r>
          <rPr>
            <sz val="9"/>
            <color indexed="81"/>
            <rFont val="돋움"/>
            <family val="3"/>
            <charset val="129"/>
          </rPr>
          <t>유선주문</t>
        </r>
      </text>
    </comment>
    <comment ref="A170" authorId="0" shapeId="0" xr:uid="{00000000-0006-0000-0000-00001D000000}">
      <text>
        <r>
          <rPr>
            <sz val="9"/>
            <color indexed="81"/>
            <rFont val="Tahoma"/>
            <family val="2"/>
          </rPr>
          <t>11/30</t>
        </r>
        <r>
          <rPr>
            <sz val="9"/>
            <color indexed="81"/>
            <rFont val="돋움"/>
            <family val="3"/>
            <charset val="129"/>
          </rPr>
          <t>유선주문</t>
        </r>
      </text>
    </comment>
    <comment ref="A180" authorId="0" shapeId="0" xr:uid="{00000000-0006-0000-0000-00001E000000}">
      <text>
        <r>
          <rPr>
            <sz val="9"/>
            <color indexed="81"/>
            <rFont val="Tahoma"/>
            <family val="2"/>
          </rPr>
          <t xml:space="preserve">12/8 </t>
        </r>
        <r>
          <rPr>
            <sz val="9"/>
            <color indexed="81"/>
            <rFont val="돋움"/>
            <family val="3"/>
            <charset val="129"/>
          </rPr>
          <t>누락으로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유선추가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신청</t>
        </r>
      </text>
    </comment>
    <comment ref="H183" authorId="0" shapeId="0" xr:uid="{00000000-0006-0000-0000-000021000000}">
      <text>
        <r>
          <rPr>
            <sz val="9"/>
            <color indexed="81"/>
            <rFont val="Tahoma"/>
            <family val="2"/>
          </rPr>
          <t xml:space="preserve">12/9 </t>
        </r>
        <r>
          <rPr>
            <sz val="9"/>
            <color indexed="81"/>
            <rFont val="돋움"/>
            <family val="3"/>
            <charset val="129"/>
          </rPr>
          <t>스펙유선확인</t>
        </r>
      </text>
    </comment>
    <comment ref="H184" authorId="0" shapeId="0" xr:uid="{00000000-0006-0000-0000-000022000000}">
      <text>
        <r>
          <rPr>
            <sz val="9"/>
            <color indexed="81"/>
            <rFont val="Tahoma"/>
            <family val="2"/>
          </rPr>
          <t xml:space="preserve">12/9 </t>
        </r>
        <r>
          <rPr>
            <sz val="9"/>
            <color indexed="81"/>
            <rFont val="돋움"/>
            <family val="3"/>
            <charset val="129"/>
          </rPr>
          <t>스펙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유선확인</t>
        </r>
      </text>
    </comment>
    <comment ref="A185" authorId="0" shapeId="0" xr:uid="{00000000-0006-0000-0000-00001F000000}">
      <text>
        <r>
          <rPr>
            <sz val="9"/>
            <color indexed="81"/>
            <rFont val="돋움"/>
            <family val="3"/>
            <charset val="129"/>
          </rPr>
          <t>일정조정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먹</t>
        </r>
        <r>
          <rPr>
            <sz val="9"/>
            <color indexed="81"/>
            <rFont val="Tahoma"/>
            <family val="2"/>
          </rPr>
          <t>)
12/13 -&gt; 12/14</t>
        </r>
      </text>
    </comment>
    <comment ref="A186" authorId="0" shapeId="0" xr:uid="{00000000-0006-0000-0000-000020000000}">
      <text>
        <r>
          <rPr>
            <sz val="9"/>
            <color indexed="81"/>
            <rFont val="돋움"/>
            <family val="3"/>
            <charset val="129"/>
          </rPr>
          <t>일정조정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먹</t>
        </r>
        <r>
          <rPr>
            <sz val="9"/>
            <color indexed="81"/>
            <rFont val="Tahoma"/>
            <family val="2"/>
          </rPr>
          <t xml:space="preserve">)
12/13 - 12/14
</t>
        </r>
      </text>
    </comment>
    <comment ref="M192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12/12 </t>
        </r>
        <r>
          <rPr>
            <sz val="9"/>
            <color indexed="81"/>
            <rFont val="돋움"/>
            <family val="3"/>
            <charset val="129"/>
          </rPr>
          <t>코로나발생</t>
        </r>
      </text>
    </comment>
    <comment ref="M198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12/12 </t>
        </r>
        <r>
          <rPr>
            <sz val="9"/>
            <color indexed="81"/>
            <rFont val="돋움"/>
            <family val="3"/>
            <charset val="129"/>
          </rPr>
          <t>코로나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발생</t>
        </r>
      </text>
    </comment>
    <comment ref="A199" authorId="0" shapeId="0" xr:uid="{00000000-0006-0000-0000-000025000000}">
      <text>
        <r>
          <rPr>
            <sz val="9"/>
            <color indexed="81"/>
            <rFont val="Tahoma"/>
            <family val="2"/>
          </rPr>
          <t>11/30</t>
        </r>
        <r>
          <rPr>
            <sz val="9"/>
            <color indexed="81"/>
            <rFont val="돋움"/>
            <family val="3"/>
            <charset val="129"/>
          </rPr>
          <t>유선주문</t>
        </r>
      </text>
    </comment>
    <comment ref="M206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12/12 </t>
        </r>
        <r>
          <rPr>
            <sz val="9"/>
            <color indexed="81"/>
            <rFont val="돋움"/>
            <family val="3"/>
            <charset val="129"/>
          </rPr>
          <t>코로나발생</t>
        </r>
      </text>
    </comment>
    <comment ref="M207" authorId="0" shapeId="0" xr:uid="{00000000-0006-0000-0000-000027000000}">
      <text>
        <r>
          <rPr>
            <sz val="9"/>
            <color indexed="81"/>
            <rFont val="돋움"/>
            <family val="3"/>
            <charset val="129"/>
          </rPr>
          <t>코로나관련</t>
        </r>
      </text>
    </comment>
    <comment ref="H238" authorId="0" shapeId="0" xr:uid="{00000000-0006-0000-0000-000028000000}">
      <text>
        <r>
          <rPr>
            <sz val="9"/>
            <color indexed="81"/>
            <rFont val="돋움"/>
            <family val="3"/>
            <charset val="129"/>
          </rPr>
          <t>큐빅규격확인</t>
        </r>
        <r>
          <rPr>
            <sz val="9"/>
            <color indexed="81"/>
            <rFont val="Tahoma"/>
            <family val="2"/>
          </rPr>
          <t xml:space="preserve">(11/29)
20*20*20
</t>
        </r>
        <r>
          <rPr>
            <sz val="9"/>
            <color indexed="81"/>
            <rFont val="돋움"/>
            <family val="3"/>
            <charset val="129"/>
          </rPr>
          <t>스펙조정</t>
        </r>
        <r>
          <rPr>
            <sz val="9"/>
            <color indexed="81"/>
            <rFont val="Tahoma"/>
            <family val="2"/>
          </rPr>
          <t xml:space="preserve">(12/23)
30*30*30
</t>
        </r>
      </text>
    </comment>
    <comment ref="H239" authorId="0" shapeId="0" xr:uid="{00000000-0006-0000-0000-000029000000}">
      <text>
        <r>
          <rPr>
            <sz val="9"/>
            <color indexed="81"/>
            <rFont val="돋움"/>
            <family val="3"/>
            <charset val="129"/>
          </rPr>
          <t>큐빅규격확인</t>
        </r>
        <r>
          <rPr>
            <sz val="9"/>
            <color indexed="81"/>
            <rFont val="Tahoma"/>
            <family val="2"/>
          </rPr>
          <t xml:space="preserve">(11/29)
20*20*20
</t>
        </r>
        <r>
          <rPr>
            <sz val="9"/>
            <color indexed="81"/>
            <rFont val="돋움"/>
            <family val="3"/>
            <charset val="129"/>
          </rPr>
          <t>스펙조정</t>
        </r>
        <r>
          <rPr>
            <sz val="9"/>
            <color indexed="81"/>
            <rFont val="Tahoma"/>
            <family val="2"/>
          </rPr>
          <t>(12/23)
30*30*30</t>
        </r>
      </text>
    </comment>
    <comment ref="H241" authorId="0" shapeId="0" xr:uid="{00000000-0006-0000-0000-00002A000000}">
      <text>
        <r>
          <rPr>
            <sz val="9"/>
            <color indexed="81"/>
            <rFont val="돋움"/>
            <family val="3"/>
            <charset val="129"/>
          </rPr>
          <t>큐빅규격확인</t>
        </r>
        <r>
          <rPr>
            <sz val="9"/>
            <color indexed="81"/>
            <rFont val="Tahoma"/>
            <family val="2"/>
          </rPr>
          <t xml:space="preserve">(11/29)
20*20*20
</t>
        </r>
        <r>
          <rPr>
            <sz val="9"/>
            <color indexed="81"/>
            <rFont val="돋움"/>
            <family val="3"/>
            <charset val="129"/>
          </rPr>
          <t>스펙조정</t>
        </r>
        <r>
          <rPr>
            <sz val="9"/>
            <color indexed="81"/>
            <rFont val="Tahoma"/>
            <family val="2"/>
          </rPr>
          <t>(12/23)
30*30*30</t>
        </r>
      </text>
    </comment>
    <comment ref="H242" authorId="0" shapeId="0" xr:uid="{00000000-0006-0000-0000-00002B000000}">
      <text>
        <r>
          <rPr>
            <sz val="9"/>
            <color indexed="81"/>
            <rFont val="돋움"/>
            <family val="3"/>
            <charset val="129"/>
          </rPr>
          <t>큐빅규격확인</t>
        </r>
        <r>
          <rPr>
            <sz val="9"/>
            <color indexed="81"/>
            <rFont val="Tahoma"/>
            <family val="2"/>
          </rPr>
          <t xml:space="preserve">(11/29)
20*20*20
</t>
        </r>
        <r>
          <rPr>
            <sz val="9"/>
            <color indexed="81"/>
            <rFont val="돋움"/>
            <family val="3"/>
            <charset val="129"/>
          </rPr>
          <t>스펙조정</t>
        </r>
        <r>
          <rPr>
            <sz val="9"/>
            <color indexed="81"/>
            <rFont val="Tahoma"/>
            <family val="2"/>
          </rPr>
          <t>(12/23)
30*30*30</t>
        </r>
      </text>
    </comment>
    <comment ref="D272" authorId="0" shapeId="0" xr:uid="{00000000-0006-0000-0000-00002E000000}">
      <text>
        <r>
          <rPr>
            <sz val="9"/>
            <color indexed="81"/>
            <rFont val="Tahoma"/>
            <family val="2"/>
          </rPr>
          <t xml:space="preserve">1/3 </t>
        </r>
        <r>
          <rPr>
            <sz val="9"/>
            <color indexed="81"/>
            <rFont val="돋움"/>
            <family val="3"/>
            <charset val="129"/>
          </rPr>
          <t>괴산고</t>
        </r>
        <r>
          <rPr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돋움"/>
            <family val="3"/>
            <charset val="129"/>
          </rPr>
          <t>한축식품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품목조정
</t>
        </r>
        <r>
          <rPr>
            <sz val="9"/>
            <color indexed="81"/>
            <rFont val="Tahoma"/>
            <family val="2"/>
          </rPr>
          <t xml:space="preserve">   </t>
        </r>
        <r>
          <rPr>
            <sz val="9"/>
            <color indexed="81"/>
            <rFont val="돋움"/>
            <family val="3"/>
            <charset val="129"/>
          </rPr>
          <t>사태</t>
        </r>
        <r>
          <rPr>
            <sz val="9"/>
            <color indexed="81"/>
            <rFont val="Tahoma"/>
            <family val="2"/>
          </rPr>
          <t xml:space="preserve"> -&gt; </t>
        </r>
        <r>
          <rPr>
            <sz val="9"/>
            <color indexed="81"/>
            <rFont val="돋움"/>
            <family val="3"/>
            <charset val="129"/>
          </rPr>
          <t>목심</t>
        </r>
      </text>
    </comment>
    <comment ref="D283" authorId="0" shapeId="0" xr:uid="{00000000-0006-0000-0000-00002D000000}">
      <text>
        <r>
          <rPr>
            <sz val="9"/>
            <color indexed="81"/>
            <rFont val="Tahoma"/>
            <family val="2"/>
          </rPr>
          <t>1/3</t>
        </r>
        <r>
          <rPr>
            <sz val="9"/>
            <color indexed="81"/>
            <rFont val="돋움"/>
            <family val="3"/>
            <charset val="129"/>
          </rPr>
          <t>괴산고</t>
        </r>
        <r>
          <rPr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돋움"/>
            <family val="3"/>
            <charset val="129"/>
          </rPr>
          <t>한축식품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조정
</t>
        </r>
        <r>
          <rPr>
            <sz val="9"/>
            <color indexed="81"/>
            <rFont val="Tahoma"/>
            <family val="2"/>
          </rPr>
          <t xml:space="preserve">   </t>
        </r>
        <r>
          <rPr>
            <sz val="9"/>
            <color indexed="81"/>
            <rFont val="돋움"/>
            <family val="3"/>
            <charset val="129"/>
          </rPr>
          <t>뒷다리</t>
        </r>
        <r>
          <rPr>
            <sz val="9"/>
            <color indexed="81"/>
            <rFont val="Tahoma"/>
            <family val="2"/>
          </rPr>
          <t xml:space="preserve"> -&gt; </t>
        </r>
        <r>
          <rPr>
            <sz val="9"/>
            <color indexed="81"/>
            <rFont val="돋움"/>
            <family val="3"/>
            <charset val="129"/>
          </rPr>
          <t xml:space="preserve">목심살
</t>
        </r>
      </text>
    </comment>
    <comment ref="K320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21.11.26 </t>
        </r>
        <r>
          <rPr>
            <sz val="9"/>
            <color indexed="81"/>
            <rFont val="돋움"/>
            <family val="3"/>
            <charset val="129"/>
          </rPr>
          <t>수량조정</t>
        </r>
      </text>
    </comment>
    <comment ref="A366" authorId="0" shapeId="0" xr:uid="{881FBAB9-2942-47FA-BAFF-105A60477FA9}">
      <text>
        <r>
          <rPr>
            <sz val="9"/>
            <color indexed="81"/>
            <rFont val="돋움"/>
            <family val="3"/>
            <charset val="129"/>
          </rPr>
          <t>납기변경</t>
        </r>
        <r>
          <rPr>
            <sz val="9"/>
            <color indexed="81"/>
            <rFont val="Tahoma"/>
            <family val="2"/>
          </rPr>
          <t xml:space="preserve">(3/18)
3/22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3/18</t>
        </r>
      </text>
    </comment>
    <comment ref="A385" authorId="0" shapeId="0" xr:uid="{15BF175F-111C-4E2E-B5A4-0303CD4D675F}">
      <text>
        <r>
          <rPr>
            <sz val="9"/>
            <color indexed="81"/>
            <rFont val="Tahoma"/>
            <family val="2"/>
          </rPr>
          <t xml:space="preserve">3/4 </t>
        </r>
        <r>
          <rPr>
            <sz val="9"/>
            <color indexed="81"/>
            <rFont val="돋움"/>
            <family val="3"/>
            <charset val="129"/>
          </rPr>
          <t>일정조정</t>
        </r>
        <r>
          <rPr>
            <sz val="9"/>
            <color indexed="81"/>
            <rFont val="Tahoma"/>
            <family val="2"/>
          </rPr>
          <t xml:space="preserve"> 3/29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>3/24</t>
        </r>
      </text>
    </comment>
    <comment ref="A386" authorId="0" shapeId="0" xr:uid="{4393F4E9-F66B-4DD6-A56D-866F00394545}">
      <text>
        <r>
          <rPr>
            <sz val="9"/>
            <color indexed="81"/>
            <rFont val="Tahoma"/>
            <family val="2"/>
          </rPr>
          <t>3/4</t>
        </r>
        <r>
          <rPr>
            <sz val="9"/>
            <color indexed="81"/>
            <rFont val="돋움"/>
            <family val="3"/>
            <charset val="129"/>
          </rPr>
          <t xml:space="preserve">일자조정
</t>
        </r>
        <r>
          <rPr>
            <sz val="9"/>
            <color indexed="81"/>
            <rFont val="Tahoma"/>
            <family val="2"/>
          </rPr>
          <t>3/29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>3/24</t>
        </r>
      </text>
    </comment>
    <comment ref="K406" authorId="0" shapeId="0" xr:uid="{A4B26752-8229-4F5A-BEE0-19DA6EE62154}">
      <text>
        <r>
          <rPr>
            <sz val="9"/>
            <color indexed="81"/>
            <rFont val="돋움"/>
            <family val="3"/>
            <charset val="129"/>
          </rPr>
          <t xml:space="preserve">
납품량 변경(3/21)
코로나관련 25 →15kg
</t>
        </r>
      </text>
    </comment>
    <comment ref="K431" authorId="0" shapeId="0" xr:uid="{27931BFF-9E34-445A-934E-7B4C28BED9A7}">
      <text>
        <r>
          <rPr>
            <sz val="9"/>
            <color indexed="81"/>
            <rFont val="돋움"/>
            <family val="3"/>
            <charset val="129"/>
          </rPr>
          <t>재고부족으로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분할납기
</t>
        </r>
        <r>
          <rPr>
            <sz val="9"/>
            <color indexed="81"/>
            <rFont val="Tahoma"/>
            <family val="2"/>
          </rPr>
          <t>3/4 (2), 3/14(3)</t>
        </r>
      </text>
    </comment>
    <comment ref="A433" authorId="0" shapeId="0" xr:uid="{37020EA6-6D66-4A7A-BF3B-F2BD0DC37208}">
      <text>
        <r>
          <rPr>
            <sz val="9"/>
            <color indexed="81"/>
            <rFont val="Tahoma"/>
            <family val="2"/>
          </rPr>
          <t xml:space="preserve">3/10 </t>
        </r>
        <r>
          <rPr>
            <sz val="9"/>
            <color indexed="81"/>
            <rFont val="돋움"/>
            <family val="3"/>
            <charset val="129"/>
          </rPr>
          <t xml:space="preserve">일정조정
</t>
        </r>
        <r>
          <rPr>
            <sz val="9"/>
            <color indexed="81"/>
            <rFont val="Tahoma"/>
            <family val="2"/>
          </rPr>
          <t>3/15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>3/14</t>
        </r>
      </text>
    </comment>
    <comment ref="K434" authorId="0" shapeId="0" xr:uid="{2C65DB9A-87B0-46BA-9BFB-385D87468B20}">
      <text>
        <r>
          <rPr>
            <sz val="9"/>
            <color indexed="81"/>
            <rFont val="Tahoma"/>
            <family val="2"/>
          </rPr>
          <t xml:space="preserve">3/4 </t>
        </r>
        <r>
          <rPr>
            <sz val="9"/>
            <color indexed="81"/>
            <rFont val="돋움"/>
            <family val="3"/>
            <charset val="129"/>
          </rPr>
          <t xml:space="preserve">재고부족으로
</t>
        </r>
        <r>
          <rPr>
            <sz val="9"/>
            <color indexed="81"/>
            <rFont val="Tahoma"/>
            <family val="2"/>
          </rPr>
          <t>3/14</t>
        </r>
        <r>
          <rPr>
            <sz val="9"/>
            <color indexed="81"/>
            <rFont val="돋움"/>
            <family val="3"/>
            <charset val="129"/>
          </rPr>
          <t>일</t>
        </r>
        <r>
          <rPr>
            <sz val="9"/>
            <color indexed="81"/>
            <rFont val="Tahoma"/>
            <family val="2"/>
          </rPr>
          <t xml:space="preserve"> 7</t>
        </r>
        <r>
          <rPr>
            <sz val="9"/>
            <color indexed="81"/>
            <rFont val="돋움"/>
            <family val="3"/>
            <charset val="129"/>
          </rPr>
          <t>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납품함
</t>
        </r>
      </text>
    </comment>
    <comment ref="K441" authorId="0" shapeId="0" xr:uid="{84F27821-7BFA-4C12-A1BA-22DF3C2DD917}">
      <text>
        <r>
          <rPr>
            <sz val="9"/>
            <color indexed="81"/>
            <rFont val="돋움"/>
            <family val="3"/>
            <charset val="129"/>
          </rPr>
          <t>재고부족으로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나눔</t>
        </r>
        <r>
          <rPr>
            <sz val="9"/>
            <color indexed="81"/>
            <rFont val="Tahoma"/>
            <family val="2"/>
          </rPr>
          <t xml:space="preserve"> 3/11
</t>
        </r>
        <r>
          <rPr>
            <sz val="9"/>
            <color indexed="81"/>
            <rFont val="돋움"/>
            <family val="3"/>
            <charset val="129"/>
          </rPr>
          <t>영양사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통화</t>
        </r>
        <r>
          <rPr>
            <sz val="9"/>
            <color indexed="81"/>
            <rFont val="Tahoma"/>
            <family val="2"/>
          </rPr>
          <t>(3/7)</t>
        </r>
      </text>
    </comment>
    <comment ref="K463" authorId="0" shapeId="0" xr:uid="{068F9690-46EE-442E-A968-05991EB92E81}">
      <text>
        <r>
          <rPr>
            <sz val="9"/>
            <color indexed="81"/>
            <rFont val="Tahoma"/>
            <family val="2"/>
          </rPr>
          <t xml:space="preserve">3/21  </t>
        </r>
        <r>
          <rPr>
            <sz val="9"/>
            <color indexed="81"/>
            <rFont val="돋움"/>
            <family val="3"/>
            <charset val="129"/>
          </rPr>
          <t>차후</t>
        </r>
        <r>
          <rPr>
            <sz val="9"/>
            <color indexed="81"/>
            <rFont val="Tahoma"/>
            <family val="2"/>
          </rPr>
          <t xml:space="preserve"> 
0.8</t>
        </r>
        <r>
          <rPr>
            <sz val="9"/>
            <color indexed="81"/>
            <rFont val="돋움"/>
            <family val="3"/>
            <charset val="129"/>
          </rPr>
          <t>단위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추가발주예정
박은주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영양사님</t>
        </r>
      </text>
    </comment>
    <comment ref="K545" authorId="0" shapeId="0" xr:uid="{91DC65EE-97E2-4BFF-844E-127D56B2E038}">
      <text>
        <r>
          <rPr>
            <sz val="9"/>
            <color indexed="81"/>
            <rFont val="Tahoma"/>
            <family val="2"/>
          </rPr>
          <t>3/25(</t>
        </r>
        <r>
          <rPr>
            <sz val="9"/>
            <color indexed="81"/>
            <rFont val="돋움"/>
            <family val="3"/>
            <charset val="129"/>
          </rPr>
          <t>금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영양사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선생님과
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물건</t>
        </r>
        <r>
          <rPr>
            <sz val="9"/>
            <color indexed="81"/>
            <rFont val="Tahoma"/>
            <family val="2"/>
          </rPr>
          <t>10kg</t>
        </r>
        <r>
          <rPr>
            <sz val="9"/>
            <color indexed="81"/>
            <rFont val="돋움"/>
            <family val="3"/>
            <charset val="129"/>
          </rPr>
          <t xml:space="preserve">받고
</t>
        </r>
        <r>
          <rPr>
            <sz val="9"/>
            <color indexed="81"/>
            <rFont val="Tahoma"/>
            <family val="2"/>
          </rPr>
          <t>0.3kg</t>
        </r>
        <r>
          <rPr>
            <sz val="9"/>
            <color indexed="81"/>
            <rFont val="돋움"/>
            <family val="3"/>
            <charset val="129"/>
          </rPr>
          <t>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다음달
명세서는</t>
        </r>
        <r>
          <rPr>
            <sz val="9"/>
            <color indexed="81"/>
            <rFont val="Tahoma"/>
            <family val="2"/>
          </rPr>
          <t xml:space="preserve"> 13kg</t>
        </r>
        <r>
          <rPr>
            <sz val="9"/>
            <color indexed="81"/>
            <rFont val="돋움"/>
            <family val="3"/>
            <charset val="129"/>
          </rPr>
          <t xml:space="preserve">발행
</t>
        </r>
      </text>
    </comment>
    <comment ref="M582" authorId="0" shapeId="0" xr:uid="{6F154A25-CD66-4505-AE43-B3C4E9354215}">
      <text>
        <r>
          <rPr>
            <sz val="9"/>
            <color indexed="81"/>
            <rFont val="돋움"/>
            <family val="3"/>
            <charset val="129"/>
          </rPr>
          <t>취소협의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유선확인</t>
        </r>
        <r>
          <rPr>
            <sz val="9"/>
            <color indexed="81"/>
            <rFont val="Tahoma"/>
            <family val="2"/>
          </rPr>
          <t>(3/31)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B1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북중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수육</t>
        </r>
        <r>
          <rPr>
            <sz val="9"/>
            <color indexed="81"/>
            <rFont val="Tahoma"/>
            <family val="2"/>
          </rPr>
          <t>): 60*</t>
        </r>
        <r>
          <rPr>
            <sz val="9"/>
            <color indexed="81"/>
            <rFont val="돋움"/>
            <family val="3"/>
            <charset val="129"/>
          </rPr>
          <t>길게덩어리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괴고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수육</t>
        </r>
        <r>
          <rPr>
            <sz val="9"/>
            <color indexed="81"/>
            <rFont val="Tahoma"/>
            <family val="2"/>
          </rPr>
          <t>):1/18</t>
        </r>
        <r>
          <rPr>
            <sz val="9"/>
            <color indexed="81"/>
            <rFont val="돋움"/>
            <family val="3"/>
            <charset val="129"/>
          </rPr>
          <t>불고신청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착오</t>
        </r>
      </text>
    </comment>
    <comment ref="B15" authorId="0" shapeId="0" xr:uid="{00000000-0006-0000-0100-000002000000}">
      <text>
        <r>
          <rPr>
            <sz val="9"/>
            <color indexed="81"/>
            <rFont val="돋움"/>
            <family val="3"/>
            <charset val="129"/>
          </rPr>
          <t>사리어</t>
        </r>
        <r>
          <rPr>
            <sz val="9"/>
            <color indexed="81"/>
            <rFont val="Tahoma"/>
            <family val="2"/>
          </rPr>
          <t>: 05*</t>
        </r>
        <r>
          <rPr>
            <sz val="9"/>
            <color indexed="81"/>
            <rFont val="돋움"/>
            <family val="3"/>
            <charset val="129"/>
          </rPr>
          <t>자체재단</t>
        </r>
      </text>
    </comment>
    <comment ref="B18" authorId="0" shapeId="0" xr:uid="{00000000-0006-0000-0100-000003000000}">
      <text>
        <r>
          <rPr>
            <sz val="10"/>
            <color indexed="81"/>
            <rFont val="돋움"/>
            <family val="3"/>
            <charset val="129"/>
          </rPr>
          <t>목도고:손가락4마디
백봉초: 크기 1/4크기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B15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갈비</t>
        </r>
        <r>
          <rPr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돋움"/>
            <family val="3"/>
            <charset val="129"/>
          </rPr>
          <t>기납품기준
삼겹살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편육</t>
        </r>
        <r>
          <rPr>
            <sz val="9"/>
            <color indexed="81"/>
            <rFont val="Tahoma"/>
            <family val="2"/>
          </rPr>
          <t xml:space="preserve">): </t>
        </r>
        <r>
          <rPr>
            <sz val="9"/>
            <color indexed="81"/>
            <rFont val="돋움"/>
            <family val="3"/>
            <charset val="129"/>
          </rPr>
          <t>일반마트식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통길게</t>
        </r>
      </text>
    </comment>
    <comment ref="B22" authorId="0" shapeId="0" xr:uid="{00000000-0006-0000-0200-000002000000}">
      <text>
        <r>
          <rPr>
            <sz val="9"/>
            <color indexed="81"/>
            <rFont val="돋움"/>
            <family val="3"/>
            <charset val="129"/>
          </rPr>
          <t>뒷다리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세절</t>
        </r>
        <r>
          <rPr>
            <sz val="9"/>
            <color indexed="81"/>
            <rFont val="Tahoma"/>
            <family val="2"/>
          </rPr>
          <t>):05*05*40</t>
        </r>
      </text>
    </comment>
    <comment ref="B30" authorId="0" shapeId="0" xr:uid="{00000000-0006-0000-0200-000003000000}">
      <text>
        <r>
          <rPr>
            <sz val="9"/>
            <color indexed="81"/>
            <rFont val="돋움"/>
            <family val="3"/>
            <charset val="129"/>
          </rPr>
          <t>뒷다리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세절</t>
        </r>
        <r>
          <rPr>
            <sz val="9"/>
            <color indexed="81"/>
            <rFont val="Tahoma"/>
            <family val="2"/>
          </rPr>
          <t>): 05*05*40</t>
        </r>
      </text>
    </comment>
    <comment ref="B35" authorId="0" shapeId="0" xr:uid="{00000000-0006-0000-0200-000004000000}">
      <text>
        <r>
          <rPr>
            <sz val="9"/>
            <color indexed="81"/>
            <rFont val="돋움"/>
            <family val="3"/>
            <charset val="129"/>
          </rPr>
          <t>삼겹살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수육</t>
        </r>
        <r>
          <rPr>
            <sz val="9"/>
            <color indexed="81"/>
            <rFont val="Tahoma"/>
            <family val="2"/>
          </rPr>
          <t xml:space="preserve">): </t>
        </r>
        <r>
          <rPr>
            <sz val="9"/>
            <color indexed="81"/>
            <rFont val="돋움"/>
            <family val="3"/>
            <charset val="129"/>
          </rPr>
          <t>마트식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통길게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O15" authorId="0" shapeId="0" xr:uid="{00000000-0006-0000-0400-000005000000}">
      <text>
        <r>
          <rPr>
            <sz val="9"/>
            <color indexed="81"/>
            <rFont val="돋움"/>
            <family val="3"/>
            <charset val="129"/>
          </rPr>
          <t>식품관련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서류송부
</t>
        </r>
        <r>
          <rPr>
            <sz val="9"/>
            <color indexed="81"/>
            <rFont val="Tahoma"/>
            <family val="2"/>
          </rPr>
          <t xml:space="preserve">2021.11.2
</t>
        </r>
      </text>
    </comment>
    <comment ref="L16" authorId="0" shapeId="0" xr:uid="{F6C9CF15-2F59-440D-BECC-E09FB6F0309D}">
      <text>
        <r>
          <rPr>
            <sz val="9"/>
            <color indexed="81"/>
            <rFont val="Tahoma"/>
            <family val="2"/>
          </rPr>
          <t xml:space="preserve">2/28 </t>
        </r>
        <r>
          <rPr>
            <sz val="9"/>
            <color indexed="81"/>
            <rFont val="돋움"/>
            <family val="3"/>
            <charset val="129"/>
          </rPr>
          <t>계약초안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확정</t>
        </r>
      </text>
    </comment>
    <comment ref="O16" authorId="0" shapeId="0" xr:uid="{00000000-0006-0000-0400-000008000000}">
      <text>
        <r>
          <rPr>
            <sz val="9"/>
            <color indexed="81"/>
            <rFont val="돋움"/>
            <family val="3"/>
            <charset val="129"/>
          </rPr>
          <t xml:space="preserve">식품관련서류송부
</t>
        </r>
        <r>
          <rPr>
            <sz val="9"/>
            <color indexed="81"/>
            <rFont val="Tahoma"/>
            <family val="2"/>
          </rPr>
          <t>2021.11.2</t>
        </r>
      </text>
    </comment>
    <comment ref="O17" authorId="0" shapeId="0" xr:uid="{00000000-0006-0000-0400-00000B000000}">
      <text>
        <r>
          <rPr>
            <sz val="9"/>
            <color indexed="81"/>
            <rFont val="돋움"/>
            <family val="3"/>
            <charset val="129"/>
          </rPr>
          <t>식품관련서류송부2021.11.3</t>
        </r>
      </text>
    </comment>
    <comment ref="O18" authorId="0" shapeId="0" xr:uid="{00000000-0006-0000-0400-00000C000000}">
      <text>
        <r>
          <rPr>
            <sz val="9"/>
            <color indexed="81"/>
            <rFont val="돋움"/>
            <family val="3"/>
            <charset val="129"/>
          </rPr>
          <t xml:space="preserve">식품관련서류송부
</t>
        </r>
        <r>
          <rPr>
            <sz val="9"/>
            <color indexed="81"/>
            <rFont val="Tahoma"/>
            <family val="2"/>
          </rPr>
          <t>2021.11.2</t>
        </r>
      </text>
    </comment>
    <comment ref="P18" authorId="0" shapeId="0" xr:uid="{00000000-0006-0000-0400-00000D000000}">
      <text>
        <r>
          <rPr>
            <sz val="9"/>
            <color indexed="81"/>
            <rFont val="돋움"/>
            <family val="3"/>
            <charset val="129"/>
          </rPr>
          <t>서류전송
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</text>
    </comment>
    <comment ref="Q18" authorId="0" shapeId="0" xr:uid="{BF6DA7CA-1733-454E-8BA4-C0A65EAE2146}">
      <text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돋움"/>
            <family val="3"/>
            <charset val="129"/>
          </rPr>
          <t>소독증</t>
        </r>
      </text>
    </comment>
    <comment ref="L19" authorId="0" shapeId="0" xr:uid="{ADE6FCCE-9223-4697-80E0-FC91E0CAAEE1}">
      <text>
        <r>
          <rPr>
            <sz val="9"/>
            <color indexed="81"/>
            <rFont val="Tahoma"/>
            <family val="2"/>
          </rPr>
          <t xml:space="preserve">2/28 </t>
        </r>
        <r>
          <rPr>
            <sz val="9"/>
            <color indexed="81"/>
            <rFont val="돋움"/>
            <family val="3"/>
            <charset val="129"/>
          </rPr>
          <t>초안확정</t>
        </r>
      </text>
    </comment>
    <comment ref="O19" authorId="0" shapeId="0" xr:uid="{00000000-0006-0000-0400-00000E000000}">
      <text>
        <r>
          <rPr>
            <sz val="9"/>
            <color indexed="81"/>
            <rFont val="돋움"/>
            <family val="3"/>
            <charset val="129"/>
          </rPr>
          <t>식품관련정사서류2021.11.3</t>
        </r>
      </text>
    </comment>
    <comment ref="O20" authorId="0" shapeId="0" xr:uid="{00000000-0006-0000-0400-00000F000000}">
      <text>
        <r>
          <rPr>
            <sz val="9"/>
            <color indexed="81"/>
            <rFont val="돋움"/>
            <family val="3"/>
            <charset val="129"/>
          </rPr>
          <t>식품관련정산서류
2021.11.3</t>
        </r>
      </text>
    </comment>
    <comment ref="P20" authorId="0" shapeId="0" xr:uid="{00000000-0006-0000-0400-000010000000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발송
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1" authorId="0" shapeId="0" xr:uid="{FE82CA92-CEF1-4E42-9552-E69807AF77B1}">
      <text>
        <r>
          <rPr>
            <sz val="9"/>
            <color indexed="81"/>
            <rFont val="Tahoma"/>
            <family val="2"/>
          </rPr>
          <t xml:space="preserve">2022.3.11 </t>
        </r>
        <r>
          <rPr>
            <sz val="9"/>
            <color indexed="81"/>
            <rFont val="돋움"/>
            <family val="3"/>
            <charset val="129"/>
          </rPr>
          <t xml:space="preserve">계약초안작성
</t>
        </r>
        <r>
          <rPr>
            <sz val="9"/>
            <color indexed="81"/>
            <rFont val="Tahoma"/>
            <family val="2"/>
          </rPr>
          <t xml:space="preserve">2022.3.11 </t>
        </r>
        <r>
          <rPr>
            <sz val="9"/>
            <color indexed="81"/>
            <rFont val="돋움"/>
            <family val="3"/>
            <charset val="129"/>
          </rPr>
          <t>승인통보</t>
        </r>
      </text>
    </comment>
    <comment ref="O21" authorId="0" shapeId="0" xr:uid="{00000000-0006-0000-0400-000011000000}">
      <text>
        <r>
          <rPr>
            <sz val="9"/>
            <color indexed="81"/>
            <rFont val="돋움"/>
            <family val="3"/>
            <charset val="129"/>
          </rPr>
          <t xml:space="preserve">식품관련서류송부
</t>
        </r>
        <r>
          <rPr>
            <sz val="9"/>
            <color indexed="81"/>
            <rFont val="Tahoma"/>
            <family val="2"/>
          </rPr>
          <t>2021.11.2</t>
        </r>
      </text>
    </comment>
    <comment ref="P21" authorId="0" shapeId="0" xr:uid="{00000000-0006-0000-0400-000012000000}">
      <text>
        <r>
          <rPr>
            <sz val="9"/>
            <color indexed="81"/>
            <rFont val="돋움"/>
            <family val="3"/>
            <charset val="129"/>
          </rPr>
          <t>서류송부
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1" authorId="0" shapeId="0" xr:uid="{7F1E1610-E0E5-492C-8337-2102B23F2775}">
      <text>
        <r>
          <rPr>
            <sz val="9"/>
            <color indexed="81"/>
            <rFont val="돋움"/>
            <family val="3"/>
            <charset val="129"/>
          </rPr>
          <t>서류송부
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2" authorId="0" shapeId="0" xr:uid="{00000000-0006-0000-0400-000013000000}">
      <text>
        <r>
          <rPr>
            <sz val="9"/>
            <color indexed="81"/>
            <rFont val="돋움"/>
            <family val="3"/>
            <charset val="129"/>
          </rPr>
          <t xml:space="preserve">식품관련서류송부
</t>
        </r>
        <r>
          <rPr>
            <sz val="9"/>
            <color indexed="81"/>
            <rFont val="Tahoma"/>
            <family val="2"/>
          </rPr>
          <t>12021.11.2</t>
        </r>
      </text>
    </comment>
    <comment ref="P22" authorId="0" shapeId="0" xr:uid="{00000000-0006-0000-0400-000014000000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발송
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</text>
    </comment>
    <comment ref="Q22" authorId="0" shapeId="0" xr:uid="{BDBCC5E3-7FF0-4F3D-839A-5CF7DD9209E5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발송
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</text>
    </comment>
    <comment ref="O23" authorId="0" shapeId="0" xr:uid="{00000000-0006-0000-0400-000015000000}">
      <text>
        <r>
          <rPr>
            <sz val="9"/>
            <color indexed="81"/>
            <rFont val="돋움"/>
            <family val="3"/>
            <charset val="129"/>
          </rPr>
          <t>식품관련정산서류
2021.11.3</t>
        </r>
      </text>
    </comment>
    <comment ref="Q23" authorId="0" shapeId="0" xr:uid="{C0F3585B-4CD9-4C24-B8D4-958A758DEBF6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발송
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</text>
    </comment>
    <comment ref="L24" authorId="0" shapeId="0" xr:uid="{F9EC11DF-E6C7-4588-ACD9-9DB396DF0830}">
      <text>
        <r>
          <rPr>
            <sz val="9"/>
            <color indexed="81"/>
            <rFont val="Tahoma"/>
            <family val="2"/>
          </rPr>
          <t xml:space="preserve">22.3.11 </t>
        </r>
        <r>
          <rPr>
            <sz val="9"/>
            <color indexed="81"/>
            <rFont val="돋움"/>
            <family val="3"/>
            <charset val="129"/>
          </rPr>
          <t xml:space="preserve">초안작성
</t>
        </r>
        <r>
          <rPr>
            <sz val="9"/>
            <color indexed="81"/>
            <rFont val="Tahoma"/>
            <family val="2"/>
          </rPr>
          <t xml:space="preserve">22.3.14 </t>
        </r>
        <r>
          <rPr>
            <sz val="9"/>
            <color indexed="81"/>
            <rFont val="돋움"/>
            <family val="3"/>
            <charset val="129"/>
          </rPr>
          <t>승인통보</t>
        </r>
      </text>
    </comment>
    <comment ref="O24" authorId="0" shapeId="0" xr:uid="{00000000-0006-0000-0400-000016000000}">
      <text>
        <r>
          <rPr>
            <sz val="9"/>
            <color indexed="81"/>
            <rFont val="돋움"/>
            <family val="3"/>
            <charset val="129"/>
          </rPr>
          <t>식품관련정산서류2021.11.3</t>
        </r>
      </text>
    </comment>
    <comment ref="Q24" authorId="0" shapeId="0" xr:uid="{4055580A-6BEE-484F-83C2-6F50E6834CDB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발송
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5" authorId="0" shapeId="0" xr:uid="{00000000-0006-0000-0400-000017000000}">
      <text>
        <r>
          <rPr>
            <sz val="9"/>
            <color indexed="81"/>
            <rFont val="돋움"/>
            <family val="3"/>
            <charset val="129"/>
          </rPr>
          <t>식품관련정산서류
2021.11.3</t>
        </r>
      </text>
    </comment>
    <comment ref="O26" authorId="0" shapeId="0" xr:uid="{00000000-0006-0000-0400-000018000000}">
      <text>
        <r>
          <rPr>
            <sz val="9"/>
            <color indexed="81"/>
            <rFont val="돋움"/>
            <family val="3"/>
            <charset val="129"/>
          </rPr>
          <t>식품관련정산서류2021.11.3</t>
        </r>
      </text>
    </comment>
    <comment ref="Q26" authorId="0" shapeId="0" xr:uid="{8E092EE0-0DE7-4232-915E-30BD8C60E1AD}">
      <text>
        <r>
          <rPr>
            <sz val="9"/>
            <color indexed="81"/>
            <rFont val="돋움"/>
            <family val="3"/>
            <charset val="129"/>
          </rPr>
          <t>정산서류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송부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7" authorId="0" shapeId="0" xr:uid="{00000000-0006-0000-0400-000019000000}">
      <text>
        <r>
          <rPr>
            <sz val="9"/>
            <color indexed="81"/>
            <rFont val="돋움"/>
            <family val="3"/>
            <charset val="129"/>
          </rPr>
          <t>식품관련정산서류2021.11.3</t>
        </r>
      </text>
    </comment>
    <comment ref="P27" authorId="0" shapeId="0" xr:uid="{00000000-0006-0000-0400-00001A000000}">
      <text>
        <r>
          <rPr>
            <sz val="9"/>
            <color indexed="81"/>
            <rFont val="돋움"/>
            <family val="3"/>
            <charset val="129"/>
          </rPr>
          <t>서류송부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>)</t>
        </r>
      </text>
    </comment>
    <comment ref="Q27" authorId="0" shapeId="0" xr:uid="{A0A561E5-2BA7-426B-9477-8F76DF160B8D}">
      <text>
        <r>
          <rPr>
            <sz val="9"/>
            <color indexed="81"/>
            <rFont val="돋움"/>
            <family val="3"/>
            <charset val="129"/>
          </rPr>
          <t>서류송부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>)</t>
        </r>
      </text>
    </comment>
    <comment ref="O28" authorId="0" shapeId="0" xr:uid="{00000000-0006-0000-0400-00001B000000}">
      <text>
        <r>
          <rPr>
            <sz val="9"/>
            <color indexed="81"/>
            <rFont val="돋움"/>
            <family val="3"/>
            <charset val="129"/>
          </rPr>
          <t>식품관련정산서류
2021.11.3</t>
        </r>
      </text>
    </comment>
    <comment ref="Q28" authorId="0" shapeId="0" xr:uid="{BF006DB4-2CBF-49D9-AA0A-E122A79C8E39}">
      <text>
        <r>
          <rPr>
            <sz val="9"/>
            <color indexed="81"/>
            <rFont val="돋움"/>
            <family val="3"/>
            <charset val="129"/>
          </rPr>
          <t>소독증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보건증</t>
        </r>
      </text>
    </comment>
    <comment ref="L29" authorId="0" shapeId="0" xr:uid="{F89996C2-2D62-428D-BABD-4435C594994F}">
      <text>
        <r>
          <rPr>
            <sz val="9"/>
            <color indexed="81"/>
            <rFont val="Tahoma"/>
            <family val="2"/>
          </rPr>
          <t xml:space="preserve">3/11 </t>
        </r>
        <r>
          <rPr>
            <sz val="9"/>
            <color indexed="81"/>
            <rFont val="돋움"/>
            <family val="3"/>
            <charset val="129"/>
          </rPr>
          <t xml:space="preserve">초안개봉
</t>
        </r>
        <r>
          <rPr>
            <sz val="9"/>
            <color indexed="81"/>
            <rFont val="Tahoma"/>
            <family val="2"/>
          </rPr>
          <t xml:space="preserve">2022.3.11 </t>
        </r>
        <r>
          <rPr>
            <sz val="9"/>
            <color indexed="81"/>
            <rFont val="돋움"/>
            <family val="3"/>
            <charset val="129"/>
          </rPr>
          <t>승인통보</t>
        </r>
      </text>
    </comment>
    <comment ref="O29" authorId="0" shapeId="0" xr:uid="{00000000-0006-0000-0400-00001C000000}">
      <text>
        <r>
          <rPr>
            <sz val="9"/>
            <color indexed="81"/>
            <rFont val="돋움"/>
            <family val="3"/>
            <charset val="129"/>
          </rPr>
          <t>식품관련정산서류2021.11.3</t>
        </r>
      </text>
    </comment>
    <comment ref="P29" authorId="0" shapeId="0" xr:uid="{AD4FD254-DF28-4B7E-85D7-BD0161EC2D80}">
      <text>
        <r>
          <rPr>
            <sz val="9"/>
            <color indexed="81"/>
            <rFont val="돋움"/>
            <family val="3"/>
            <charset val="129"/>
          </rPr>
          <t>서류송부
소독증명서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9" authorId="0" shapeId="0" xr:uid="{CC573266-E58B-4917-933B-7CDE13627015}">
      <text>
        <r>
          <rPr>
            <sz val="9"/>
            <color indexed="81"/>
            <rFont val="돋움"/>
            <family val="3"/>
            <charset val="129"/>
          </rPr>
          <t>서류송부
소독증명서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보건증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0" authorId="0" shapeId="0" xr:uid="{73553CDB-D35C-4D7C-A73F-66D63F39FD1A}">
      <text>
        <r>
          <rPr>
            <sz val="9"/>
            <color indexed="81"/>
            <rFont val="Tahoma"/>
            <family val="2"/>
          </rPr>
          <t xml:space="preserve">2/28 </t>
        </r>
        <r>
          <rPr>
            <sz val="9"/>
            <color indexed="81"/>
            <rFont val="돋움"/>
            <family val="3"/>
            <charset val="129"/>
          </rPr>
          <t xml:space="preserve">계약초안확정
</t>
        </r>
        <r>
          <rPr>
            <sz val="9"/>
            <color indexed="81"/>
            <rFont val="Tahoma"/>
            <family val="2"/>
          </rPr>
          <t xml:space="preserve">2/29 </t>
        </r>
        <r>
          <rPr>
            <sz val="9"/>
            <color indexed="81"/>
            <rFont val="돋움"/>
            <family val="3"/>
            <charset val="129"/>
          </rPr>
          <t>승인접수</t>
        </r>
      </text>
    </comment>
    <comment ref="O30" authorId="0" shapeId="0" xr:uid="{00000000-0006-0000-0400-00001D000000}">
      <text>
        <r>
          <rPr>
            <sz val="9"/>
            <color indexed="81"/>
            <rFont val="돋움"/>
            <family val="3"/>
            <charset val="129"/>
          </rPr>
          <t>식품관련정산서류2021.11.3</t>
        </r>
      </text>
    </comment>
    <comment ref="L31" authorId="0" shapeId="0" xr:uid="{BCD048A9-1BEE-4213-B8EE-B6C97626DE5A}">
      <text>
        <r>
          <rPr>
            <sz val="9"/>
            <color indexed="81"/>
            <rFont val="Tahoma"/>
            <family val="2"/>
          </rPr>
          <t xml:space="preserve">3/2 </t>
        </r>
        <r>
          <rPr>
            <sz val="9"/>
            <color indexed="81"/>
            <rFont val="돋움"/>
            <family val="3"/>
            <charset val="129"/>
          </rPr>
          <t>계약초안확정</t>
        </r>
      </text>
    </comment>
    <comment ref="O31" authorId="0" shapeId="0" xr:uid="{B384886B-A588-471B-B4D3-AB2ABF1216C3}">
      <text>
        <r>
          <rPr>
            <sz val="9"/>
            <color indexed="81"/>
            <rFont val="돋움"/>
            <family val="3"/>
            <charset val="129"/>
          </rPr>
          <t>정산서류</t>
        </r>
      </text>
    </comment>
    <comment ref="P31" authorId="0" shapeId="0" xr:uid="{00000000-0006-0000-0400-00001E000000}">
      <text>
        <r>
          <rPr>
            <sz val="9"/>
            <color indexed="81"/>
            <rFont val="돋움"/>
            <family val="3"/>
            <charset val="129"/>
          </rPr>
          <t>식품관련서류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송부보건</t>
        </r>
      </text>
    </comment>
    <comment ref="Q31" authorId="0" shapeId="0" xr:uid="{2BF003C3-91A4-4AF0-81EB-97FF473F50D9}">
      <text>
        <r>
          <rPr>
            <sz val="9"/>
            <color indexed="81"/>
            <rFont val="돋움"/>
            <family val="3"/>
            <charset val="129"/>
          </rPr>
          <t>식품관련서류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송부보건</t>
        </r>
      </text>
    </comment>
    <comment ref="O32" authorId="0" shapeId="0" xr:uid="{00000000-0006-0000-0400-00001F000000}">
      <text>
        <r>
          <rPr>
            <sz val="9"/>
            <color indexed="81"/>
            <rFont val="돋움"/>
            <family val="3"/>
            <charset val="129"/>
          </rPr>
          <t>식품관련정산서류
2021.11.3</t>
        </r>
      </text>
    </comment>
    <comment ref="P32" authorId="0" shapeId="0" xr:uid="{1BB5F739-2C23-4360-993B-162C211838B1}">
      <text>
        <r>
          <rPr>
            <sz val="9"/>
            <color indexed="81"/>
            <rFont val="돋움"/>
            <family val="3"/>
            <charset val="129"/>
          </rPr>
          <t>정산서류</t>
        </r>
      </text>
    </comment>
    <comment ref="Q32" authorId="0" shapeId="0" xr:uid="{892A4208-D41E-4937-ADB6-CF0788AAE13C}">
      <text>
        <r>
          <rPr>
            <sz val="9"/>
            <color indexed="81"/>
            <rFont val="돋움"/>
            <family val="3"/>
            <charset val="129"/>
          </rPr>
          <t>정산서류</t>
        </r>
      </text>
    </comment>
  </commentList>
</comments>
</file>

<file path=xl/sharedStrings.xml><?xml version="1.0" encoding="utf-8"?>
<sst xmlns="http://schemas.openxmlformats.org/spreadsheetml/2006/main" count="3776" uniqueCount="914">
  <si>
    <t>주문처</t>
    <phoneticPr fontId="1" type="noConversion"/>
  </si>
  <si>
    <t>텍스트</t>
    <phoneticPr fontId="1" type="noConversion"/>
  </si>
  <si>
    <t>수량</t>
    <phoneticPr fontId="1" type="noConversion"/>
  </si>
  <si>
    <t>금액</t>
    <phoneticPr fontId="1" type="noConversion"/>
  </si>
  <si>
    <t>단가</t>
    <phoneticPr fontId="1" type="noConversion"/>
  </si>
  <si>
    <t>gs00079</t>
    <phoneticPr fontId="1" type="noConversion"/>
  </si>
  <si>
    <t>백미(유)</t>
    <phoneticPr fontId="1" type="noConversion"/>
  </si>
  <si>
    <t>찹쌀백미(무)</t>
    <phoneticPr fontId="1" type="noConversion"/>
  </si>
  <si>
    <t>gs00012</t>
    <phoneticPr fontId="1" type="noConversion"/>
  </si>
  <si>
    <t>고춧가루(유)</t>
  </si>
  <si>
    <t>고춧가루(유)</t>
    <phoneticPr fontId="1" type="noConversion"/>
  </si>
  <si>
    <t>gs00175</t>
    <phoneticPr fontId="1" type="noConversion"/>
  </si>
  <si>
    <t>혼합5곡(무)</t>
    <phoneticPr fontId="1" type="noConversion"/>
  </si>
  <si>
    <t>품목</t>
    <phoneticPr fontId="1" type="noConversion"/>
  </si>
  <si>
    <t>코드</t>
    <phoneticPr fontId="1" type="noConversion"/>
  </si>
  <si>
    <t>단위</t>
    <phoneticPr fontId="1" type="noConversion"/>
  </si>
  <si>
    <t>아침</t>
    <phoneticPr fontId="1" type="noConversion"/>
  </si>
  <si>
    <t>점심</t>
    <phoneticPr fontId="1" type="noConversion"/>
  </si>
  <si>
    <t>식사시간</t>
    <phoneticPr fontId="1" type="noConversion"/>
  </si>
  <si>
    <t>식사시간</t>
    <phoneticPr fontId="1" type="noConversion"/>
  </si>
  <si>
    <t>거래처</t>
    <phoneticPr fontId="1" type="noConversion"/>
  </si>
  <si>
    <t>등록일</t>
    <phoneticPr fontId="1" type="noConversion"/>
  </si>
  <si>
    <t>단가</t>
    <phoneticPr fontId="1" type="noConversion"/>
  </si>
  <si>
    <t>단위</t>
    <phoneticPr fontId="1" type="noConversion"/>
  </si>
  <si>
    <t>먹거리연대</t>
    <phoneticPr fontId="1" type="noConversion"/>
  </si>
  <si>
    <t>gs00148</t>
    <phoneticPr fontId="1" type="noConversion"/>
  </si>
  <si>
    <t>찹쌀백미(유)</t>
    <phoneticPr fontId="1" type="noConversion"/>
  </si>
  <si>
    <t>주문처</t>
    <phoneticPr fontId="1" type="noConversion"/>
  </si>
  <si>
    <t>괴산어린이집</t>
    <phoneticPr fontId="1" type="noConversion"/>
  </si>
  <si>
    <t>제일어린이집</t>
    <phoneticPr fontId="1" type="noConversion"/>
  </si>
  <si>
    <t>청천어린이집</t>
    <phoneticPr fontId="1" type="noConversion"/>
  </si>
  <si>
    <t>전원어린이집</t>
    <phoneticPr fontId="1" type="noConversion"/>
  </si>
  <si>
    <t>소망어린이집</t>
    <phoneticPr fontId="1" type="noConversion"/>
  </si>
  <si>
    <t>부흥어린이집</t>
    <phoneticPr fontId="1" type="noConversion"/>
  </si>
  <si>
    <t>바울어린이집</t>
    <phoneticPr fontId="1" type="noConversion"/>
  </si>
  <si>
    <t>송면어린이집</t>
    <phoneticPr fontId="1" type="noConversion"/>
  </si>
  <si>
    <t>사리어린이집</t>
    <phoneticPr fontId="1" type="noConversion"/>
  </si>
  <si>
    <t>하늘어린이집</t>
    <phoneticPr fontId="1" type="noConversion"/>
  </si>
  <si>
    <t>문무어린이집</t>
    <phoneticPr fontId="1" type="noConversion"/>
  </si>
  <si>
    <t>성신유치원</t>
    <phoneticPr fontId="1" type="noConversion"/>
  </si>
  <si>
    <t>목도초등학교</t>
    <phoneticPr fontId="1" type="noConversion"/>
  </si>
  <si>
    <t>감물초등학교</t>
    <phoneticPr fontId="1" type="noConversion"/>
  </si>
  <si>
    <t>소수초등학교</t>
    <phoneticPr fontId="1" type="noConversion"/>
  </si>
  <si>
    <t>장연초등학교</t>
    <phoneticPr fontId="1" type="noConversion"/>
  </si>
  <si>
    <t>명덕초등학교</t>
    <phoneticPr fontId="1" type="noConversion"/>
  </si>
  <si>
    <t>동인초등학교</t>
    <phoneticPr fontId="1" type="noConversion"/>
  </si>
  <si>
    <t>문광초등학교</t>
    <phoneticPr fontId="1" type="noConversion"/>
  </si>
  <si>
    <t>백봉초등학교</t>
    <phoneticPr fontId="1" type="noConversion"/>
  </si>
  <si>
    <t>연풍초등학교</t>
    <phoneticPr fontId="1" type="noConversion"/>
  </si>
  <si>
    <t>칠성초등학교</t>
    <phoneticPr fontId="1" type="noConversion"/>
  </si>
  <si>
    <t>송면초등학교</t>
    <phoneticPr fontId="1" type="noConversion"/>
  </si>
  <si>
    <t>청천초등학교</t>
    <phoneticPr fontId="1" type="noConversion"/>
  </si>
  <si>
    <t>청안초등학교</t>
    <phoneticPr fontId="1" type="noConversion"/>
  </si>
  <si>
    <t>보광초등학교</t>
    <phoneticPr fontId="1" type="noConversion"/>
  </si>
  <si>
    <t>괴산중학교</t>
    <phoneticPr fontId="1" type="noConversion"/>
  </si>
  <si>
    <t>괴산북중학교</t>
    <phoneticPr fontId="1" type="noConversion"/>
  </si>
  <si>
    <t>오성중학교</t>
    <phoneticPr fontId="1" type="noConversion"/>
  </si>
  <si>
    <t>괴산고등학교</t>
    <phoneticPr fontId="1" type="noConversion"/>
  </si>
  <si>
    <t>목도고등학교</t>
    <phoneticPr fontId="1" type="noConversion"/>
  </si>
  <si>
    <t>상품</t>
    <phoneticPr fontId="1" type="noConversion"/>
  </si>
  <si>
    <t>상품</t>
    <phoneticPr fontId="1" type="noConversion"/>
  </si>
  <si>
    <t>찹쌀백미(유)</t>
  </si>
  <si>
    <t>혼합5곡(무)</t>
  </si>
  <si>
    <t>확정여부</t>
    <phoneticPr fontId="1" type="noConversion"/>
  </si>
  <si>
    <t>확정</t>
    <phoneticPr fontId="1" type="noConversion"/>
  </si>
  <si>
    <t>백미(유)</t>
    <phoneticPr fontId="1" type="noConversion"/>
  </si>
  <si>
    <t>확정여부</t>
    <phoneticPr fontId="1" type="noConversion"/>
  </si>
  <si>
    <t>확정</t>
  </si>
  <si>
    <t>공통</t>
    <phoneticPr fontId="1" type="noConversion"/>
  </si>
  <si>
    <t>저녁</t>
    <phoneticPr fontId="1" type="noConversion"/>
  </si>
  <si>
    <t>식품속성</t>
    <phoneticPr fontId="1" type="noConversion"/>
  </si>
  <si>
    <t>문무어린이집</t>
    <phoneticPr fontId="1" type="noConversion"/>
  </si>
  <si>
    <t>공통</t>
  </si>
  <si>
    <t>백미(유)</t>
  </si>
  <si>
    <t>공통</t>
    <phoneticPr fontId="1" type="noConversion"/>
  </si>
  <si>
    <t>확정</t>
    <phoneticPr fontId="1" type="noConversion"/>
  </si>
  <si>
    <t>고춧가루(유)</t>
    <phoneticPr fontId="1" type="noConversion"/>
  </si>
  <si>
    <t>목도초등학교</t>
  </si>
  <si>
    <t>백미(유)</t>
    <phoneticPr fontId="1" type="noConversion"/>
  </si>
  <si>
    <t>목도초등학교</t>
    <phoneticPr fontId="1" type="noConversion"/>
  </si>
  <si>
    <t>감물초등학교</t>
    <phoneticPr fontId="1" type="noConversion"/>
  </si>
  <si>
    <t>소수초등학교</t>
    <phoneticPr fontId="1" type="noConversion"/>
  </si>
  <si>
    <t>보광초등학교</t>
    <phoneticPr fontId="1" type="noConversion"/>
  </si>
  <si>
    <t>명덕초등학교</t>
    <phoneticPr fontId="1" type="noConversion"/>
  </si>
  <si>
    <t>문광초등학교</t>
    <phoneticPr fontId="1" type="noConversion"/>
  </si>
  <si>
    <t>백봉초등학교</t>
    <phoneticPr fontId="1" type="noConversion"/>
  </si>
  <si>
    <t>칠성초등학교</t>
    <phoneticPr fontId="1" type="noConversion"/>
  </si>
  <si>
    <t>오성중학교</t>
    <phoneticPr fontId="1" type="noConversion"/>
  </si>
  <si>
    <t>동인초등학교</t>
    <phoneticPr fontId="1" type="noConversion"/>
  </si>
  <si>
    <t>공통</t>
    <phoneticPr fontId="1" type="noConversion"/>
  </si>
  <si>
    <t>백미(유)</t>
    <phoneticPr fontId="1" type="noConversion"/>
  </si>
  <si>
    <t>확정</t>
    <phoneticPr fontId="1" type="noConversion"/>
  </si>
  <si>
    <t>괴산어린이집</t>
    <phoneticPr fontId="1" type="noConversion"/>
  </si>
  <si>
    <t>백미(칠분/유)</t>
  </si>
  <si>
    <t>백미(칠분/유)</t>
    <phoneticPr fontId="1" type="noConversion"/>
  </si>
  <si>
    <t>고춧가루(유)</t>
    <phoneticPr fontId="1" type="noConversion"/>
  </si>
  <si>
    <t>송면초등학교</t>
    <phoneticPr fontId="1" type="noConversion"/>
  </si>
  <si>
    <t>청천초등학교</t>
    <phoneticPr fontId="1" type="noConversion"/>
  </si>
  <si>
    <t>사리어린이집</t>
    <phoneticPr fontId="1" type="noConversion"/>
  </si>
  <si>
    <t>공통</t>
    <phoneticPr fontId="1" type="noConversion"/>
  </si>
  <si>
    <t>확정</t>
    <phoneticPr fontId="1" type="noConversion"/>
  </si>
  <si>
    <t>혼합5곡(무)</t>
    <phoneticPr fontId="1" type="noConversion"/>
  </si>
  <si>
    <t>확정</t>
    <phoneticPr fontId="1" type="noConversion"/>
  </si>
  <si>
    <t>공통</t>
    <phoneticPr fontId="1" type="noConversion"/>
  </si>
  <si>
    <t>괴산중학교</t>
    <phoneticPr fontId="1" type="noConversion"/>
  </si>
  <si>
    <t>공통</t>
    <phoneticPr fontId="1" type="noConversion"/>
  </si>
  <si>
    <t>확정</t>
    <phoneticPr fontId="1" type="noConversion"/>
  </si>
  <si>
    <t>괴산북중학교</t>
    <phoneticPr fontId="1" type="noConversion"/>
  </si>
  <si>
    <t>청안초등학교</t>
    <phoneticPr fontId="1" type="noConversion"/>
  </si>
  <si>
    <t>공통</t>
    <phoneticPr fontId="1" type="noConversion"/>
  </si>
  <si>
    <t>확정</t>
    <phoneticPr fontId="1" type="noConversion"/>
  </si>
  <si>
    <t>바울어린이집</t>
    <phoneticPr fontId="1" type="noConversion"/>
  </si>
  <si>
    <t>송면어린이집</t>
    <phoneticPr fontId="1" type="noConversion"/>
  </si>
  <si>
    <t>제일어린이집</t>
    <phoneticPr fontId="1" type="noConversion"/>
  </si>
  <si>
    <t>공통</t>
    <phoneticPr fontId="1" type="noConversion"/>
  </si>
  <si>
    <t>확정</t>
    <phoneticPr fontId="1" type="noConversion"/>
  </si>
  <si>
    <t>공통</t>
    <phoneticPr fontId="1" type="noConversion"/>
  </si>
  <si>
    <t>삼겹살</t>
    <phoneticPr fontId="1" type="noConversion"/>
  </si>
  <si>
    <t>목심살(돈육)</t>
  </si>
  <si>
    <t>목심살(돈육)</t>
    <phoneticPr fontId="1" type="noConversion"/>
  </si>
  <si>
    <t>앞다리(돈육)</t>
  </si>
  <si>
    <t>앞다리(돈육)</t>
    <phoneticPr fontId="1" type="noConversion"/>
  </si>
  <si>
    <t>등심(돈육)</t>
    <phoneticPr fontId="1" type="noConversion"/>
  </si>
  <si>
    <t>사태(돈육)</t>
    <phoneticPr fontId="1" type="noConversion"/>
  </si>
  <si>
    <t>안심(돈육)</t>
    <phoneticPr fontId="1" type="noConversion"/>
  </si>
  <si>
    <t>뒷다리(돈육)</t>
    <phoneticPr fontId="1" type="noConversion"/>
  </si>
  <si>
    <t>등뼈(돈육)</t>
    <phoneticPr fontId="1" type="noConversion"/>
  </si>
  <si>
    <t>갈비(돈육)</t>
    <phoneticPr fontId="1" type="noConversion"/>
  </si>
  <si>
    <t>볶음</t>
  </si>
  <si>
    <t>조림</t>
  </si>
  <si>
    <t>확정</t>
    <phoneticPr fontId="1" type="noConversion"/>
  </si>
  <si>
    <t>부흥어린이집</t>
    <phoneticPr fontId="1" type="noConversion"/>
  </si>
  <si>
    <t>취소</t>
  </si>
  <si>
    <t>청천어린이집</t>
    <phoneticPr fontId="1" type="noConversion"/>
  </si>
  <si>
    <t>공통</t>
    <phoneticPr fontId="1" type="noConversion"/>
  </si>
  <si>
    <t>확정</t>
    <phoneticPr fontId="1" type="noConversion"/>
  </si>
  <si>
    <t>성신유치원</t>
    <phoneticPr fontId="1" type="noConversion"/>
  </si>
  <si>
    <t>공통</t>
    <phoneticPr fontId="1" type="noConversion"/>
  </si>
  <si>
    <t>등심(돈육)</t>
  </si>
  <si>
    <t>잡채</t>
  </si>
  <si>
    <t>잡채</t>
    <phoneticPr fontId="1" type="noConversion"/>
  </si>
  <si>
    <t>불고기</t>
  </si>
  <si>
    <t>불고기</t>
    <phoneticPr fontId="1" type="noConversion"/>
  </si>
  <si>
    <t>수육</t>
  </si>
  <si>
    <t>수육</t>
    <phoneticPr fontId="1" type="noConversion"/>
  </si>
  <si>
    <t>짜장</t>
  </si>
  <si>
    <t>짜장</t>
    <phoneticPr fontId="1" type="noConversion"/>
  </si>
  <si>
    <t>확정</t>
    <phoneticPr fontId="1" type="noConversion"/>
  </si>
  <si>
    <t>삼겹살</t>
  </si>
  <si>
    <t>장연초등학교</t>
  </si>
  <si>
    <t>장연초등학교</t>
    <phoneticPr fontId="1" type="noConversion"/>
  </si>
  <si>
    <t>연풍초등학교</t>
    <phoneticPr fontId="1" type="noConversion"/>
  </si>
  <si>
    <t>공통</t>
    <phoneticPr fontId="1" type="noConversion"/>
  </si>
  <si>
    <t>확정</t>
    <phoneticPr fontId="1" type="noConversion"/>
  </si>
  <si>
    <t>찹쌀백미(유)</t>
    <phoneticPr fontId="1" type="noConversion"/>
  </si>
  <si>
    <t>폴수학학교</t>
    <phoneticPr fontId="1" type="noConversion"/>
  </si>
  <si>
    <t>구이용</t>
  </si>
  <si>
    <t>구이용</t>
    <phoneticPr fontId="1" type="noConversion"/>
  </si>
  <si>
    <t>뒷다리(돈육)</t>
  </si>
  <si>
    <t>안심(돈육)</t>
  </si>
  <si>
    <t>돈육두께</t>
    <phoneticPr fontId="1" type="noConversion"/>
  </si>
  <si>
    <t>돈육두께</t>
    <phoneticPr fontId="1" type="noConversion"/>
  </si>
  <si>
    <t>돈육가로</t>
    <phoneticPr fontId="1" type="noConversion"/>
  </si>
  <si>
    <t>돈육세로</t>
    <phoneticPr fontId="1" type="noConversion"/>
  </si>
  <si>
    <t>고기스펙</t>
    <phoneticPr fontId="1" type="noConversion"/>
  </si>
  <si>
    <t>사태(돈육)</t>
  </si>
  <si>
    <t>등뼈(돈육)</t>
  </si>
  <si>
    <t>갈비(돈육)</t>
  </si>
  <si>
    <t>폴수학학교</t>
    <phoneticPr fontId="1" type="noConversion"/>
  </si>
  <si>
    <t>동인초등학교</t>
  </si>
  <si>
    <t>명세서일자</t>
    <phoneticPr fontId="1" type="noConversion"/>
  </si>
  <si>
    <t>품번</t>
    <phoneticPr fontId="1" type="noConversion"/>
  </si>
  <si>
    <t>유선통화</t>
    <phoneticPr fontId="1" type="noConversion"/>
  </si>
  <si>
    <t>연락처1</t>
    <phoneticPr fontId="1" type="noConversion"/>
  </si>
  <si>
    <t>행정실</t>
    <phoneticPr fontId="1" type="noConversion"/>
  </si>
  <si>
    <t>☎832-0414 / ⓕ833-2414</t>
  </si>
  <si>
    <t>☎832-2449 / ⓕ834-2449 / 010-2139-9202 (전서영)</t>
  </si>
  <si>
    <t>☎832-4056</t>
  </si>
  <si>
    <t>☎836-0048 / 010-6403-4515 (신은미)</t>
  </si>
  <si>
    <t>☎833-3020 / 010-4843-3020</t>
  </si>
  <si>
    <t>☎832-1222 / 010-9127-7760 (김용원 부원장)</t>
  </si>
  <si>
    <t>☎834-2981 / 010-9908-1773 (김진동)</t>
  </si>
  <si>
    <t>☎834-2900 / 010-2094-2880 (이수진)</t>
  </si>
  <si>
    <t>☎836-7890 / ⓕ836-5951 (우은주 원감)</t>
  </si>
  <si>
    <t xml:space="preserve">☎833-0691 / 010-2482-1002 </t>
  </si>
  <si>
    <t>☎832-0113 / 010-3820-3799</t>
  </si>
  <si>
    <t>☎833-1055 / 010-6496-0865 (이유미)</t>
  </si>
  <si>
    <t>☎833-8009(행) / 1485(식) / 010-2842-4896 (김지선)</t>
  </si>
  <si>
    <t>☎834-0568(행) / ⓕ834-0572 / [0570 / 010-5491-2918(영양사)]</t>
    <phoneticPr fontId="1" type="noConversion"/>
  </si>
  <si>
    <t>☎832-0455(행) / 9957 / 010-5896-6033 (김연희 영양교사)</t>
  </si>
  <si>
    <t>☎834-0434 / 834-0433 / 식생활관 0436 (임화영)</t>
  </si>
  <si>
    <t>☎833-7182 /ⓕ833-7083 / 010-7184-1080 (이금숙 영양교사)</t>
  </si>
  <si>
    <t>☎1661-6133 / 010-9071-7985 (박왕신 교사)parkys7985@다음</t>
    <phoneticPr fontId="1" type="noConversion"/>
  </si>
  <si>
    <t>na-love0314@hanmail.net</t>
  </si>
  <si>
    <t>예지니 &lt;na-love0314@hanmail.net&gt;</t>
  </si>
  <si>
    <t>jsy0024@naver.com</t>
  </si>
  <si>
    <t>전서영 &lt;jsy0024@naver.com&gt;</t>
  </si>
  <si>
    <t>duwnr47@hanmail.net</t>
  </si>
  <si>
    <t>sin4515@hanmail.net</t>
  </si>
  <si>
    <t>신은미 &lt;sin4515@hanmail.net&gt;</t>
  </si>
  <si>
    <t>somangkids@hanmail.net</t>
  </si>
  <si>
    <t>오인식 &lt;somangkids@hanmail.net&gt;</t>
  </si>
  <si>
    <t>luckyksa77@naver.com</t>
  </si>
  <si>
    <t>lovejma@hanmail.net</t>
  </si>
  <si>
    <t>김진동 &lt;lovejma@hanmail.net&gt;</t>
  </si>
  <si>
    <t>sjpotatos@gmail.com</t>
  </si>
  <si>
    <t>이수진 &lt;sjpotatos@gmail.com&gt;</t>
  </si>
  <si>
    <t>sariok@hanmail.net</t>
  </si>
  <si>
    <t>전명임 &lt;sariok@hanmail.net&gt;</t>
  </si>
  <si>
    <t>hanl0691@hanmail.net</t>
  </si>
  <si>
    <t>강현순 &lt;hanl0691@daum.net&gt;</t>
  </si>
  <si>
    <t>sinhanju@hanmail.net</t>
  </si>
  <si>
    <t>신한주 &lt;sinhanju@hanmail.net&gt;</t>
  </si>
  <si>
    <t>yumaacci@hanmail.net</t>
  </si>
  <si>
    <t>이유미 &lt;yumaacci@hanmail.net&gt;</t>
  </si>
  <si>
    <t xml:space="preserve">es19261@korea.kr </t>
    <phoneticPr fontId="1" type="noConversion"/>
  </si>
  <si>
    <t>김지선 &lt;coolpk@korea.kr&gt;</t>
  </si>
  <si>
    <t xml:space="preserve">es19031@korea.kr </t>
    <phoneticPr fontId="1" type="noConversion"/>
  </si>
  <si>
    <t>es19251@korea.kr</t>
  </si>
  <si>
    <t>정현미 &lt;jhme@korea.kr&gt;</t>
  </si>
  <si>
    <t>es09221@korea.kr</t>
  </si>
  <si>
    <t>jangyoun@korea.kr</t>
  </si>
  <si>
    <t>es19011@korea.kr</t>
    <phoneticPr fontId="1" type="noConversion"/>
  </si>
  <si>
    <t>연인옥 &lt;rosflower@korea.kr&gt;</t>
  </si>
  <si>
    <t>dongin62@korea.kr</t>
  </si>
  <si>
    <t>김민성 &lt;kesilly@korea.kr&gt;</t>
  </si>
  <si>
    <t xml:space="preserve"> ansrhkd@korea.kr</t>
  </si>
  <si>
    <t>박은주 &lt;gusdk5@korea.kr&gt;</t>
  </si>
  <si>
    <t>es19171@korea.kr</t>
  </si>
  <si>
    <t>yunpung@korea.kr</t>
  </si>
  <si>
    <t>서정의 &lt;sje3007@korea.kr&gt;</t>
  </si>
  <si>
    <t>clftjdch@korea.kr</t>
  </si>
  <si>
    <t>현정진 &lt;jjhyun02@korea.kr&gt;</t>
    <phoneticPr fontId="1" type="noConversion"/>
  </si>
  <si>
    <t>songmyun@korea.kr</t>
  </si>
  <si>
    <t>cces09121@korea.kr</t>
  </si>
  <si>
    <t>김연희 &lt;kyhapple@korea.kr&gt;</t>
  </si>
  <si>
    <t xml:space="preserve">es19161@korea.kr </t>
  </si>
  <si>
    <t>금명희 &lt;rmaaudgml@korea.kr&gt;</t>
  </si>
  <si>
    <t>ms19011@korea.kr</t>
  </si>
  <si>
    <t>ms19021@korea.kr</t>
  </si>
  <si>
    <t>임화영 &lt;ghkdud704@korea.kr&gt;</t>
  </si>
  <si>
    <t>osung2019@korea.kr</t>
  </si>
  <si>
    <t>김선옥 &lt;sokim0224@korea.kr&gt;</t>
  </si>
  <si>
    <t>이영민 &lt;rose5054@korea.kr&gt;</t>
  </si>
  <si>
    <t>mokdo@korea.kr</t>
  </si>
  <si>
    <t>이금숙 &lt;gupsik8631@korea.kr&gt;</t>
  </si>
  <si>
    <t>pmath@pmath.org</t>
  </si>
  <si>
    <t>박영신 &lt;parkys7985@daum.net&gt;</t>
  </si>
  <si>
    <t>부천농산배송</t>
    <phoneticPr fontId="1" type="noConversion"/>
  </si>
  <si>
    <t>추가신청(유선)</t>
    <phoneticPr fontId="1" type="noConversion"/>
  </si>
  <si>
    <t>set품목</t>
    <phoneticPr fontId="1" type="noConversion"/>
  </si>
  <si>
    <t>추가품목</t>
    <phoneticPr fontId="1" type="noConversion"/>
  </si>
  <si>
    <t>정상금액</t>
    <phoneticPr fontId="1" type="noConversion"/>
  </si>
  <si>
    <t>괴산군청</t>
    <phoneticPr fontId="1" type="noConversion"/>
  </si>
  <si>
    <t>접수일</t>
    <phoneticPr fontId="1" type="noConversion"/>
  </si>
  <si>
    <t>배송일</t>
    <phoneticPr fontId="1" type="noConversion"/>
  </si>
  <si>
    <t>주문자</t>
    <phoneticPr fontId="1" type="noConversion"/>
  </si>
  <si>
    <t>연락처</t>
    <phoneticPr fontId="1" type="noConversion"/>
  </si>
  <si>
    <t>품번</t>
    <phoneticPr fontId="1" type="noConversion"/>
  </si>
  <si>
    <t>캠핑장</t>
    <phoneticPr fontId="1" type="noConversion"/>
  </si>
  <si>
    <t>목살</t>
    <phoneticPr fontId="1" type="noConversion"/>
  </si>
  <si>
    <t>돈마호크</t>
    <phoneticPr fontId="1" type="noConversion"/>
  </si>
  <si>
    <t>간편</t>
    <phoneticPr fontId="1" type="noConversion"/>
  </si>
  <si>
    <t>합계금액</t>
    <phoneticPr fontId="1" type="noConversion"/>
  </si>
  <si>
    <t>입금날짜</t>
    <phoneticPr fontId="1" type="noConversion"/>
  </si>
  <si>
    <t>임금자</t>
    <phoneticPr fontId="1" type="noConversion"/>
  </si>
  <si>
    <t>비고</t>
    <phoneticPr fontId="1" type="noConversion"/>
  </si>
  <si>
    <t>김소영</t>
    <phoneticPr fontId="1" type="noConversion"/>
  </si>
  <si>
    <t>010-5100-4383</t>
    <phoneticPr fontId="1" type="noConversion"/>
  </si>
  <si>
    <t>set0064</t>
    <phoneticPr fontId="1" type="noConversion"/>
  </si>
  <si>
    <t>화양동</t>
    <phoneticPr fontId="1" type="noConversion"/>
  </si>
  <si>
    <t>회계반영</t>
    <phoneticPr fontId="1" type="noConversion"/>
  </si>
  <si>
    <t>정유진</t>
    <phoneticPr fontId="1" type="noConversion"/>
  </si>
  <si>
    <t>010-9086-2306</t>
    <phoneticPr fontId="1" type="noConversion"/>
  </si>
  <si>
    <t>set0065</t>
    <phoneticPr fontId="1" type="noConversion"/>
  </si>
  <si>
    <t>괴강</t>
    <phoneticPr fontId="1" type="noConversion"/>
  </si>
  <si>
    <t>set0066</t>
    <phoneticPr fontId="1" type="noConversion"/>
  </si>
  <si>
    <t>set0067</t>
    <phoneticPr fontId="1" type="noConversion"/>
  </si>
  <si>
    <t>김기환</t>
    <phoneticPr fontId="1" type="noConversion"/>
  </si>
  <si>
    <t>010-2931-2116</t>
    <phoneticPr fontId="1" type="noConversion"/>
  </si>
  <si>
    <t>강세영</t>
    <phoneticPr fontId="1" type="noConversion"/>
  </si>
  <si>
    <t>010-5698-0989</t>
    <phoneticPr fontId="1" type="noConversion"/>
  </si>
  <si>
    <t>솔베이</t>
    <phoneticPr fontId="1" type="noConversion"/>
  </si>
  <si>
    <t>set0073</t>
    <phoneticPr fontId="1" type="noConversion"/>
  </si>
  <si>
    <t>set0074</t>
    <phoneticPr fontId="1" type="noConversion"/>
  </si>
  <si>
    <t>양현준</t>
    <phoneticPr fontId="1" type="noConversion"/>
  </si>
  <si>
    <t>010-8597-9686</t>
    <phoneticPr fontId="1" type="noConversion"/>
  </si>
  <si>
    <t>set0075</t>
    <phoneticPr fontId="1" type="noConversion"/>
  </si>
  <si>
    <t>조현혜</t>
    <phoneticPr fontId="1" type="noConversion"/>
  </si>
  <si>
    <t>010-8406-0060</t>
    <phoneticPr fontId="1" type="noConversion"/>
  </si>
  <si>
    <t>김경숙</t>
    <phoneticPr fontId="1" type="noConversion"/>
  </si>
  <si>
    <t>010-2298-9939</t>
    <phoneticPr fontId="1" type="noConversion"/>
  </si>
  <si>
    <t>심욱</t>
    <phoneticPr fontId="1" type="noConversion"/>
  </si>
  <si>
    <t>010-9333-9009</t>
    <phoneticPr fontId="1" type="noConversion"/>
  </si>
  <si>
    <t>추명철</t>
    <phoneticPr fontId="1" type="noConversion"/>
  </si>
  <si>
    <t>010-3460-4385</t>
    <phoneticPr fontId="1" type="noConversion"/>
  </si>
  <si>
    <t>김종식</t>
    <phoneticPr fontId="1" type="noConversion"/>
  </si>
  <si>
    <t>010-8298-3535</t>
    <phoneticPr fontId="1" type="noConversion"/>
  </si>
  <si>
    <t>군청</t>
    <phoneticPr fontId="1" type="noConversion"/>
  </si>
  <si>
    <t>써니벨리</t>
    <phoneticPr fontId="1" type="noConversion"/>
  </si>
  <si>
    <t>이원표</t>
    <phoneticPr fontId="1" type="noConversion"/>
  </si>
  <si>
    <t>010-5102-0139</t>
    <phoneticPr fontId="1" type="noConversion"/>
  </si>
  <si>
    <t>군청</t>
  </si>
  <si>
    <t>set0075</t>
  </si>
  <si>
    <t>괴강</t>
  </si>
  <si>
    <t>솔베이</t>
  </si>
  <si>
    <t>화양동</t>
  </si>
  <si>
    <t>써니벨리</t>
  </si>
  <si>
    <t>함삼균</t>
    <phoneticPr fontId="1" type="noConversion"/>
  </si>
  <si>
    <t>010-2751-1865</t>
    <phoneticPr fontId="1" type="noConversion"/>
  </si>
  <si>
    <t>set0081</t>
    <phoneticPr fontId="1" type="noConversion"/>
  </si>
  <si>
    <t>함상균</t>
    <phoneticPr fontId="1" type="noConversion"/>
  </si>
  <si>
    <t>010-6509-1987</t>
    <phoneticPr fontId="1" type="noConversion"/>
  </si>
  <si>
    <t>set0082</t>
    <phoneticPr fontId="1" type="noConversion"/>
  </si>
  <si>
    <t>박연숙</t>
    <phoneticPr fontId="1" type="noConversion"/>
  </si>
  <si>
    <t>010-5757-3721</t>
    <phoneticPr fontId="1" type="noConversion"/>
  </si>
  <si>
    <t>조태수</t>
    <phoneticPr fontId="1" type="noConversion"/>
  </si>
  <si>
    <t>010-3730-8113</t>
    <phoneticPr fontId="1" type="noConversion"/>
  </si>
  <si>
    <t>010-4678-0521</t>
    <phoneticPr fontId="1" type="noConversion"/>
  </si>
  <si>
    <t>김햬숙</t>
    <phoneticPr fontId="1" type="noConversion"/>
  </si>
  <si>
    <t>010-7100-3887</t>
    <phoneticPr fontId="1" type="noConversion"/>
  </si>
  <si>
    <t>양진영</t>
    <phoneticPr fontId="1" type="noConversion"/>
  </si>
  <si>
    <t>010-7204-7040</t>
    <phoneticPr fontId="1" type="noConversion"/>
  </si>
  <si>
    <t>김성수</t>
    <phoneticPr fontId="1" type="noConversion"/>
  </si>
  <si>
    <t>010-3946-5455</t>
    <phoneticPr fontId="1" type="noConversion"/>
  </si>
  <si>
    <t>이재경</t>
    <phoneticPr fontId="1" type="noConversion"/>
  </si>
  <si>
    <t>010-4528-7247</t>
    <phoneticPr fontId="1" type="noConversion"/>
  </si>
  <si>
    <t>set0083</t>
    <phoneticPr fontId="1" type="noConversion"/>
  </si>
  <si>
    <t>정수진</t>
    <phoneticPr fontId="1" type="noConversion"/>
  </si>
  <si>
    <t>010-3427-3132</t>
    <phoneticPr fontId="1" type="noConversion"/>
  </si>
  <si>
    <t>숲속의캠핑</t>
    <phoneticPr fontId="1" type="noConversion"/>
  </si>
  <si>
    <t>괴산어린이집</t>
  </si>
  <si>
    <t>제일어린이집</t>
  </si>
  <si>
    <t>청천어린이집</t>
  </si>
  <si>
    <t>전원어린이집</t>
  </si>
  <si>
    <t>소망어린이집</t>
  </si>
  <si>
    <t>부흥어린이집</t>
  </si>
  <si>
    <t>바울어린이집</t>
  </si>
  <si>
    <t>송면어린이집</t>
  </si>
  <si>
    <t>사리어린이집</t>
  </si>
  <si>
    <t>하늘어린이집</t>
  </si>
  <si>
    <t>문무어린이집</t>
  </si>
  <si>
    <t>성신유치원</t>
  </si>
  <si>
    <t>감물초등학교</t>
  </si>
  <si>
    <t>소수초등학교</t>
  </si>
  <si>
    <t>보광초등학교</t>
  </si>
  <si>
    <t>명덕초등학교</t>
  </si>
  <si>
    <t>문광초등학교</t>
  </si>
  <si>
    <t>백봉초등학교</t>
  </si>
  <si>
    <t>연풍초등학교</t>
  </si>
  <si>
    <t>칠성초등학교</t>
  </si>
  <si>
    <t>송면초등학교</t>
  </si>
  <si>
    <t>청천초등학교</t>
  </si>
  <si>
    <t>청안초등학교</t>
  </si>
  <si>
    <t>괴산중학교</t>
  </si>
  <si>
    <t>오성중학교</t>
  </si>
  <si>
    <t>괴산고등학교</t>
  </si>
  <si>
    <t>목도고등학교</t>
  </si>
  <si>
    <t>폴수학학교</t>
  </si>
  <si>
    <t>텍스트2</t>
    <phoneticPr fontId="1" type="noConversion"/>
  </si>
  <si>
    <t>괴산읍</t>
    <phoneticPr fontId="1" type="noConversion"/>
  </si>
  <si>
    <t>불정면</t>
    <phoneticPr fontId="1" type="noConversion"/>
  </si>
  <si>
    <t>감물면</t>
    <phoneticPr fontId="1" type="noConversion"/>
  </si>
  <si>
    <t>칠성면</t>
    <phoneticPr fontId="1" type="noConversion"/>
  </si>
  <si>
    <t>문광면</t>
    <phoneticPr fontId="1" type="noConversion"/>
  </si>
  <si>
    <t>장연면</t>
  </si>
  <si>
    <t>청천면</t>
  </si>
  <si>
    <t>청천면</t>
    <phoneticPr fontId="1" type="noConversion"/>
  </si>
  <si>
    <t>청안면</t>
    <phoneticPr fontId="1" type="noConversion"/>
  </si>
  <si>
    <t>사리면</t>
    <phoneticPr fontId="1" type="noConversion"/>
  </si>
  <si>
    <t>소수면</t>
    <phoneticPr fontId="1" type="noConversion"/>
  </si>
  <si>
    <t>공통</t>
    <phoneticPr fontId="1" type="noConversion"/>
  </si>
  <si>
    <t>찹쌀백미(유)</t>
    <phoneticPr fontId="1" type="noConversion"/>
  </si>
  <si>
    <t>확정</t>
    <phoneticPr fontId="1" type="noConversion"/>
  </si>
  <si>
    <t>목도초등학교</t>
    <phoneticPr fontId="1" type="noConversion"/>
  </si>
  <si>
    <t>백미(유)</t>
    <phoneticPr fontId="1" type="noConversion"/>
  </si>
  <si>
    <t>최경미</t>
    <phoneticPr fontId="1" type="noConversion"/>
  </si>
  <si>
    <t>set0086</t>
    <phoneticPr fontId="1" type="noConversion"/>
  </si>
  <si>
    <t>김정영</t>
    <phoneticPr fontId="1" type="noConversion"/>
  </si>
  <si>
    <t>불고기</t>
    <phoneticPr fontId="1" type="noConversion"/>
  </si>
  <si>
    <t>확정</t>
    <phoneticPr fontId="1" type="noConversion"/>
  </si>
  <si>
    <t>500g냉동포장</t>
    <phoneticPr fontId="1" type="noConversion"/>
  </si>
  <si>
    <t>볶음</t>
    <phoneticPr fontId="1" type="noConversion"/>
  </si>
  <si>
    <t>다짐</t>
  </si>
  <si>
    <t>다짐</t>
    <phoneticPr fontId="1" type="noConversion"/>
  </si>
  <si>
    <t>한축통보</t>
    <phoneticPr fontId="1" type="noConversion"/>
  </si>
  <si>
    <t>공통</t>
    <phoneticPr fontId="1" type="noConversion"/>
  </si>
  <si>
    <t>확정</t>
    <phoneticPr fontId="1" type="noConversion"/>
  </si>
  <si>
    <t>통합포장요청(11/18)</t>
    <phoneticPr fontId="1" type="noConversion"/>
  </si>
  <si>
    <t>괴산고등학교</t>
    <phoneticPr fontId="1" type="noConversion"/>
  </si>
  <si>
    <t>공통</t>
    <phoneticPr fontId="1" type="noConversion"/>
  </si>
  <si>
    <t>확정</t>
    <phoneticPr fontId="1" type="noConversion"/>
  </si>
  <si>
    <t>공통</t>
    <phoneticPr fontId="1" type="noConversion"/>
  </si>
  <si>
    <t>확정</t>
    <phoneticPr fontId="1" type="noConversion"/>
  </si>
  <si>
    <t>공통</t>
    <phoneticPr fontId="1" type="noConversion"/>
  </si>
  <si>
    <t>확정</t>
    <phoneticPr fontId="1" type="noConversion"/>
  </si>
  <si>
    <t>다짐</t>
    <phoneticPr fontId="1" type="noConversion"/>
  </si>
  <si>
    <t>감자탕덧살</t>
  </si>
  <si>
    <t>감자탕덧살</t>
    <phoneticPr fontId="1" type="noConversion"/>
  </si>
  <si>
    <t>세절</t>
  </si>
  <si>
    <t>세절</t>
    <phoneticPr fontId="1" type="noConversion"/>
  </si>
  <si>
    <t>김정미</t>
    <phoneticPr fontId="1" type="noConversion"/>
  </si>
  <si>
    <t>010-8995-2735</t>
    <phoneticPr fontId="1" type="noConversion"/>
  </si>
  <si>
    <t>정재한</t>
    <phoneticPr fontId="1" type="noConversion"/>
  </si>
  <si>
    <t>010-2543-6398</t>
    <phoneticPr fontId="1" type="noConversion"/>
  </si>
  <si>
    <t>010-3396-5983</t>
    <phoneticPr fontId="1" type="noConversion"/>
  </si>
  <si>
    <t>정병문</t>
    <phoneticPr fontId="1" type="noConversion"/>
  </si>
  <si>
    <t>확인요</t>
    <phoneticPr fontId="1" type="noConversion"/>
  </si>
  <si>
    <t>조림</t>
    <phoneticPr fontId="1" type="noConversion"/>
  </si>
  <si>
    <t>갈아서</t>
  </si>
  <si>
    <t>갈아서</t>
    <phoneticPr fontId="1" type="noConversion"/>
  </si>
  <si>
    <t>목도고등학교</t>
    <phoneticPr fontId="1" type="noConversion"/>
  </si>
  <si>
    <t>찜용</t>
  </si>
  <si>
    <t>찜용</t>
    <phoneticPr fontId="1" type="noConversion"/>
  </si>
  <si>
    <t>찌게용</t>
    <phoneticPr fontId="1" type="noConversion"/>
  </si>
  <si>
    <t>불고기</t>
    <phoneticPr fontId="1" type="noConversion"/>
  </si>
  <si>
    <t>앞다리(돈육)</t>
    <phoneticPr fontId="1" type="noConversion"/>
  </si>
  <si>
    <t>탕용</t>
  </si>
  <si>
    <t>탕용</t>
    <phoneticPr fontId="1" type="noConversion"/>
  </si>
  <si>
    <t>고춧가루(유)</t>
    <phoneticPr fontId="1" type="noConversion"/>
  </si>
  <si>
    <t>뒷다리(돈육)</t>
    <phoneticPr fontId="1" type="noConversion"/>
  </si>
  <si>
    <t>깍뚝썰기</t>
  </si>
  <si>
    <t>깍뚝썰기</t>
    <phoneticPr fontId="1" type="noConversion"/>
  </si>
  <si>
    <t>카레용</t>
  </si>
  <si>
    <t>카레용</t>
    <phoneticPr fontId="1" type="noConversion"/>
  </si>
  <si>
    <t>장조림</t>
  </si>
  <si>
    <t>장조림</t>
    <phoneticPr fontId="1" type="noConversion"/>
  </si>
  <si>
    <t>문의</t>
    <phoneticPr fontId="1" type="noConversion"/>
  </si>
  <si>
    <t>찌게용</t>
  </si>
  <si>
    <t>공통</t>
    <phoneticPr fontId="1" type="noConversion"/>
  </si>
  <si>
    <t>확정</t>
    <phoneticPr fontId="1" type="noConversion"/>
  </si>
  <si>
    <t>주물럭</t>
  </si>
  <si>
    <t>주물럭</t>
    <phoneticPr fontId="1" type="noConversion"/>
  </si>
  <si>
    <t>탕수용</t>
  </si>
  <si>
    <t>탕수용</t>
    <phoneticPr fontId="1" type="noConversion"/>
  </si>
  <si>
    <t>아침</t>
  </si>
  <si>
    <t>아침</t>
    <phoneticPr fontId="1" type="noConversion"/>
  </si>
  <si>
    <t>편육용</t>
  </si>
  <si>
    <t>편육용</t>
    <phoneticPr fontId="1" type="noConversion"/>
  </si>
  <si>
    <t>전날배송</t>
    <phoneticPr fontId="1" type="noConversion"/>
  </si>
  <si>
    <t>백미(유)</t>
    <phoneticPr fontId="1" type="noConversion"/>
  </si>
  <si>
    <t>작게</t>
    <phoneticPr fontId="1" type="noConversion"/>
  </si>
  <si>
    <t>냉장</t>
  </si>
  <si>
    <t>냉장</t>
    <phoneticPr fontId="1" type="noConversion"/>
  </si>
  <si>
    <t>공통</t>
    <phoneticPr fontId="1" type="noConversion"/>
  </si>
  <si>
    <t>불고기</t>
    <phoneticPr fontId="1" type="noConversion"/>
  </si>
  <si>
    <t>확정</t>
    <phoneticPr fontId="1" type="noConversion"/>
  </si>
  <si>
    <t>누락</t>
    <phoneticPr fontId="1" type="noConversion"/>
  </si>
  <si>
    <t>적당</t>
    <phoneticPr fontId="1" type="noConversion"/>
  </si>
  <si>
    <t>기름제거</t>
    <phoneticPr fontId="1" type="noConversion"/>
  </si>
  <si>
    <t>20*20*20</t>
    <phoneticPr fontId="1" type="noConversion"/>
  </si>
  <si>
    <t>점심</t>
  </si>
  <si>
    <t>냉장</t>
    <phoneticPr fontId="1" type="noConversion"/>
  </si>
  <si>
    <t>냉동</t>
    <phoneticPr fontId="1" type="noConversion"/>
  </si>
  <si>
    <t>냉동</t>
    <phoneticPr fontId="1" type="noConversion"/>
  </si>
  <si>
    <t>20*20*20</t>
    <phoneticPr fontId="1" type="noConversion"/>
  </si>
  <si>
    <t>판매입력완료</t>
    <phoneticPr fontId="1" type="noConversion"/>
  </si>
  <si>
    <t>공통</t>
    <phoneticPr fontId="1" type="noConversion"/>
  </si>
  <si>
    <t>찹쌀백미(유)</t>
    <phoneticPr fontId="1" type="noConversion"/>
  </si>
  <si>
    <t>확정</t>
    <phoneticPr fontId="1" type="noConversion"/>
  </si>
  <si>
    <t>공통</t>
    <phoneticPr fontId="1" type="noConversion"/>
  </si>
  <si>
    <t>백미(유)</t>
    <phoneticPr fontId="1" type="noConversion"/>
  </si>
  <si>
    <t>확정</t>
    <phoneticPr fontId="1" type="noConversion"/>
  </si>
  <si>
    <t>찹쌀백미(유)</t>
    <phoneticPr fontId="1" type="noConversion"/>
  </si>
  <si>
    <t>불고기</t>
    <phoneticPr fontId="1" type="noConversion"/>
  </si>
  <si>
    <t>냉장</t>
    <phoneticPr fontId="1" type="noConversion"/>
  </si>
  <si>
    <t>지방약간</t>
    <phoneticPr fontId="1" type="noConversion"/>
  </si>
  <si>
    <t>너무두껍지않게</t>
    <phoneticPr fontId="1" type="noConversion"/>
  </si>
  <si>
    <t>국물용</t>
    <phoneticPr fontId="1" type="noConversion"/>
  </si>
  <si>
    <t>약간두께</t>
    <phoneticPr fontId="1" type="noConversion"/>
  </si>
  <si>
    <t>폭찹용</t>
    <phoneticPr fontId="1" type="noConversion"/>
  </si>
  <si>
    <t>스펙문의</t>
    <phoneticPr fontId="1" type="noConversion"/>
  </si>
  <si>
    <t>구이용</t>
    <phoneticPr fontId="1" type="noConversion"/>
  </si>
  <si>
    <t>수육</t>
    <phoneticPr fontId="1" type="noConversion"/>
  </si>
  <si>
    <t>아침</t>
    <phoneticPr fontId="1" type="noConversion"/>
  </si>
  <si>
    <t>냉장</t>
    <phoneticPr fontId="1" type="noConversion"/>
  </si>
  <si>
    <t>두께9mm</t>
    <phoneticPr fontId="1" type="noConversion"/>
  </si>
  <si>
    <t>목살가로세로3등분</t>
    <phoneticPr fontId="1" type="noConversion"/>
  </si>
  <si>
    <t>확정</t>
    <phoneticPr fontId="1" type="noConversion"/>
  </si>
  <si>
    <t>벌크포장</t>
    <phoneticPr fontId="1" type="noConversion"/>
  </si>
  <si>
    <t>공통</t>
    <phoneticPr fontId="1" type="noConversion"/>
  </si>
  <si>
    <t>수육</t>
    <phoneticPr fontId="1" type="noConversion"/>
  </si>
  <si>
    <t>20*적당하게</t>
    <phoneticPr fontId="1" type="noConversion"/>
  </si>
  <si>
    <t>카레용</t>
    <phoneticPr fontId="1" type="noConversion"/>
  </si>
  <si>
    <t>10*10*10</t>
    <phoneticPr fontId="1" type="noConversion"/>
  </si>
  <si>
    <t>불고기</t>
    <phoneticPr fontId="1" type="noConversion"/>
  </si>
  <si>
    <t>돈까스</t>
    <phoneticPr fontId="1" type="noConversion"/>
  </si>
  <si>
    <t>두번누름</t>
    <phoneticPr fontId="1" type="noConversion"/>
  </si>
  <si>
    <t>잘늘어지게</t>
    <phoneticPr fontId="1" type="noConversion"/>
  </si>
  <si>
    <t>구이용</t>
    <phoneticPr fontId="1" type="noConversion"/>
  </si>
  <si>
    <t>백미(유)</t>
    <phoneticPr fontId="1" type="noConversion"/>
  </si>
  <si>
    <t>삼겹살</t>
    <phoneticPr fontId="1" type="noConversion"/>
  </si>
  <si>
    <t>60*길게</t>
    <phoneticPr fontId="1" type="noConversion"/>
  </si>
  <si>
    <t>09*길게</t>
    <phoneticPr fontId="1" type="noConversion"/>
  </si>
  <si>
    <t>03*20*20</t>
    <phoneticPr fontId="1" type="noConversion"/>
  </si>
  <si>
    <t>사업자번호</t>
    <phoneticPr fontId="1" type="noConversion"/>
  </si>
  <si>
    <t>전원어린이집</t>
    <phoneticPr fontId="1" type="noConversion"/>
  </si>
  <si>
    <t>공통</t>
    <phoneticPr fontId="1" type="noConversion"/>
  </si>
  <si>
    <t>고춧가루(유)</t>
    <phoneticPr fontId="1" type="noConversion"/>
  </si>
  <si>
    <t>확정</t>
    <phoneticPr fontId="1" type="noConversion"/>
  </si>
  <si>
    <t xml:space="preserve"> </t>
    <phoneticPr fontId="1" type="noConversion"/>
  </si>
  <si>
    <t>공통</t>
    <phoneticPr fontId="1" type="noConversion"/>
  </si>
  <si>
    <t>확정</t>
    <phoneticPr fontId="1" type="noConversion"/>
  </si>
  <si>
    <t>찹쌀백미(유)</t>
    <phoneticPr fontId="1" type="noConversion"/>
  </si>
  <si>
    <t>조림</t>
    <phoneticPr fontId="1" type="noConversion"/>
  </si>
  <si>
    <t>냉장</t>
    <phoneticPr fontId="1" type="noConversion"/>
  </si>
  <si>
    <t>단호박조림</t>
    <phoneticPr fontId="1" type="noConversion"/>
  </si>
  <si>
    <t>03*적당</t>
    <phoneticPr fontId="1" type="noConversion"/>
  </si>
  <si>
    <t>고춧가루(유)</t>
    <phoneticPr fontId="1" type="noConversion"/>
  </si>
  <si>
    <t>공통</t>
    <phoneticPr fontId="1" type="noConversion"/>
  </si>
  <si>
    <t>확정</t>
    <phoneticPr fontId="1" type="noConversion"/>
  </si>
  <si>
    <t>고기절단 잘게(문의필요)</t>
    <phoneticPr fontId="1" type="noConversion"/>
  </si>
  <si>
    <t>통삼겹 칼집없게 향후계속</t>
    <phoneticPr fontId="1" type="noConversion"/>
  </si>
  <si>
    <t>20*20*20</t>
    <phoneticPr fontId="1" type="noConversion"/>
  </si>
  <si>
    <t>포장벌크(진공포장한계10k)</t>
    <phoneticPr fontId="1" type="noConversion"/>
  </si>
  <si>
    <t>공통</t>
    <phoneticPr fontId="1" type="noConversion"/>
  </si>
  <si>
    <t>냉장</t>
    <phoneticPr fontId="1" type="noConversion"/>
  </si>
  <si>
    <t>03*적당하게</t>
    <phoneticPr fontId="1" type="noConversion"/>
  </si>
  <si>
    <t>확정</t>
    <phoneticPr fontId="1" type="noConversion"/>
  </si>
  <si>
    <t>12/9(오전9:30)</t>
    <phoneticPr fontId="1" type="noConversion"/>
  </si>
  <si>
    <t>두께얇음</t>
    <phoneticPr fontId="1" type="noConversion"/>
  </si>
  <si>
    <t>20*20*20</t>
    <phoneticPr fontId="1" type="noConversion"/>
  </si>
  <si>
    <t>09*10*10</t>
    <phoneticPr fontId="1" type="noConversion"/>
  </si>
  <si>
    <t>03*20*20</t>
    <phoneticPr fontId="1" type="noConversion"/>
  </si>
  <si>
    <t>평균스펙</t>
    <phoneticPr fontId="1" type="noConversion"/>
  </si>
  <si>
    <t>비고1</t>
    <phoneticPr fontId="1" type="noConversion"/>
  </si>
  <si>
    <t>비고2</t>
    <phoneticPr fontId="1" type="noConversion"/>
  </si>
  <si>
    <t>덩어리?</t>
    <phoneticPr fontId="1" type="noConversion"/>
  </si>
  <si>
    <t>09*10*10</t>
    <phoneticPr fontId="1" type="noConversion"/>
  </si>
  <si>
    <t>20*20*20</t>
    <phoneticPr fontId="1" type="noConversion"/>
  </si>
  <si>
    <t>09*10*20</t>
    <phoneticPr fontId="1" type="noConversion"/>
  </si>
  <si>
    <t>03*20*20</t>
    <phoneticPr fontId="1" type="noConversion"/>
  </si>
  <si>
    <t>불고기+'@(두께)</t>
    <phoneticPr fontId="1" type="noConversion"/>
  </si>
  <si>
    <t>09*50*60</t>
    <phoneticPr fontId="1" type="noConversion"/>
  </si>
  <si>
    <t>05*05*50</t>
    <phoneticPr fontId="1" type="noConversion"/>
  </si>
  <si>
    <t>*돈까스, 갈비,갈아서(=다짐) : 냉동</t>
    <phoneticPr fontId="1" type="noConversion"/>
  </si>
  <si>
    <t>=다짐</t>
    <phoneticPr fontId="1" type="noConversion"/>
  </si>
  <si>
    <t>09*09*50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</si>
  <si>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</si>
  <si>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</si>
  <si>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</si>
  <si>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괴산군청</t>
    <phoneticPr fontId="1" type="noConversion"/>
  </si>
  <si>
    <t>괴산군청</t>
    <phoneticPr fontId="1" type="noConversion"/>
  </si>
  <si>
    <t>공통</t>
    <phoneticPr fontId="1" type="noConversion"/>
  </si>
  <si>
    <t>백미(유)</t>
    <phoneticPr fontId="1" type="noConversion"/>
  </si>
  <si>
    <t>채설기</t>
    <phoneticPr fontId="1" type="noConversion"/>
  </si>
  <si>
    <t>05*05*40</t>
    <phoneticPr fontId="1" type="noConversion"/>
  </si>
  <si>
    <t>05*05*40</t>
    <phoneticPr fontId="1" type="noConversion"/>
  </si>
  <si>
    <t>05*시중판매용크기</t>
    <phoneticPr fontId="1" type="noConversion"/>
  </si>
  <si>
    <t>혼합5곡(무)</t>
    <phoneticPr fontId="1" type="noConversion"/>
  </si>
  <si>
    <t>채설기</t>
    <phoneticPr fontId="1" type="noConversion"/>
  </si>
  <si>
    <t>공통</t>
    <phoneticPr fontId="1" type="noConversion"/>
  </si>
  <si>
    <t>확정</t>
    <phoneticPr fontId="1" type="noConversion"/>
  </si>
  <si>
    <t>손가락4마디</t>
    <phoneticPr fontId="1" type="noConversion"/>
  </si>
  <si>
    <t>30*30*30</t>
    <phoneticPr fontId="1" type="noConversion"/>
  </si>
  <si>
    <t>공통</t>
    <phoneticPr fontId="1" type="noConversion"/>
  </si>
  <si>
    <t>갈아서</t>
    <phoneticPr fontId="1" type="noConversion"/>
  </si>
  <si>
    <t>확정</t>
    <phoneticPr fontId="1" type="noConversion"/>
  </si>
  <si>
    <t>2021-12-28 14:41</t>
  </si>
  <si>
    <t>공통</t>
    <phoneticPr fontId="1" type="noConversion"/>
  </si>
  <si>
    <t>앞다리(돈육)</t>
    <phoneticPr fontId="1" type="noConversion"/>
  </si>
  <si>
    <t>2021-12-29 16:14</t>
  </si>
  <si>
    <t>20*30*30</t>
    <phoneticPr fontId="1" type="noConversion"/>
  </si>
  <si>
    <t>공통</t>
    <phoneticPr fontId="1" type="noConversion"/>
  </si>
  <si>
    <t>주물럭</t>
    <phoneticPr fontId="1" type="noConversion"/>
  </si>
  <si>
    <t>깍뚝썰기</t>
    <phoneticPr fontId="1" type="noConversion"/>
  </si>
  <si>
    <t>2021-12-31 9:40</t>
  </si>
  <si>
    <t>불고기</t>
    <phoneticPr fontId="1" type="noConversion"/>
  </si>
  <si>
    <t>얇게</t>
    <phoneticPr fontId="1" type="noConversion"/>
  </si>
  <si>
    <t>돈까스</t>
  </si>
  <si>
    <t>눌러서</t>
    <phoneticPr fontId="1" type="noConversion"/>
  </si>
  <si>
    <t>8전입고</t>
    <phoneticPr fontId="1" type="noConversion"/>
  </si>
  <si>
    <t>채썰음</t>
    <phoneticPr fontId="1" type="noConversion"/>
  </si>
  <si>
    <t>갈음</t>
    <phoneticPr fontId="1" type="noConversion"/>
  </si>
  <si>
    <t>2021-12-31 13:41</t>
  </si>
  <si>
    <t>차경식</t>
    <phoneticPr fontId="1" type="noConversion"/>
  </si>
  <si>
    <t>05*자체재단</t>
    <phoneticPr fontId="1" type="noConversion"/>
  </si>
  <si>
    <t>공통</t>
    <phoneticPr fontId="1" type="noConversion"/>
  </si>
  <si>
    <t>아침</t>
    <phoneticPr fontId="1" type="noConversion"/>
  </si>
  <si>
    <t>다짐</t>
    <phoneticPr fontId="1" type="noConversion"/>
  </si>
  <si>
    <t>장조림</t>
    <phoneticPr fontId="1" type="noConversion"/>
  </si>
  <si>
    <t>점심</t>
    <phoneticPr fontId="1" type="noConversion"/>
  </si>
  <si>
    <t>불고기</t>
    <phoneticPr fontId="1" type="noConversion"/>
  </si>
  <si>
    <t>카레용</t>
    <phoneticPr fontId="1" type="noConversion"/>
  </si>
  <si>
    <t>편육용</t>
    <phoneticPr fontId="1" type="noConversion"/>
  </si>
  <si>
    <t>공통</t>
    <phoneticPr fontId="1" type="noConversion"/>
  </si>
  <si>
    <t>백미(유)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</si>
  <si>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</si>
  <si>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</si>
  <si>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</si>
  <si>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앞다리(돈육)</t>
    <phoneticPr fontId="1" type="noConversion"/>
  </si>
  <si>
    <t>불고기</t>
    <phoneticPr fontId="1" type="noConversion"/>
  </si>
  <si>
    <t>등심(돈육)</t>
    <phoneticPr fontId="1" type="noConversion"/>
  </si>
  <si>
    <t>카레용</t>
    <phoneticPr fontId="1" type="noConversion"/>
  </si>
  <si>
    <t>작게</t>
    <phoneticPr fontId="1" type="noConversion"/>
  </si>
  <si>
    <t>사태(돈육)</t>
    <phoneticPr fontId="1" type="noConversion"/>
  </si>
  <si>
    <t>갈비(돈육)</t>
    <phoneticPr fontId="1" type="noConversion"/>
  </si>
  <si>
    <t>500g냉동포장</t>
    <phoneticPr fontId="1" type="noConversion"/>
  </si>
  <si>
    <t>1kg냉동포장</t>
    <phoneticPr fontId="1" type="noConversion"/>
  </si>
  <si>
    <t>공통</t>
    <phoneticPr fontId="1" type="noConversion"/>
  </si>
  <si>
    <t>목심살(돈육)</t>
    <phoneticPr fontId="1" type="noConversion"/>
  </si>
  <si>
    <t>구이용</t>
    <phoneticPr fontId="1" type="noConversion"/>
  </si>
  <si>
    <t>앞다리(돈육)</t>
    <phoneticPr fontId="1" type="noConversion"/>
  </si>
  <si>
    <t>뒷다리(돈육)</t>
    <phoneticPr fontId="1" type="noConversion"/>
  </si>
  <si>
    <t>얇게</t>
    <phoneticPr fontId="1" type="noConversion"/>
  </si>
  <si>
    <t>볶음</t>
    <phoneticPr fontId="1" type="noConversion"/>
  </si>
  <si>
    <t>갈비(돈육)</t>
    <phoneticPr fontId="1" type="noConversion"/>
  </si>
  <si>
    <t>불고기</t>
    <phoneticPr fontId="1" type="noConversion"/>
  </si>
  <si>
    <t>공통</t>
    <phoneticPr fontId="1" type="noConversion"/>
  </si>
  <si>
    <t>백미(유)</t>
    <phoneticPr fontId="1" type="noConversion"/>
  </si>
  <si>
    <t>백미(유)</t>
    <phoneticPr fontId="1" type="noConversion"/>
  </si>
  <si>
    <t>주관</t>
    <phoneticPr fontId="1" type="noConversion"/>
  </si>
  <si>
    <t>계약방법</t>
    <phoneticPr fontId="1" type="noConversion"/>
  </si>
  <si>
    <t>배정예산</t>
    <phoneticPr fontId="1" type="noConversion"/>
  </si>
  <si>
    <t>추정가</t>
    <phoneticPr fontId="1" type="noConversion"/>
  </si>
  <si>
    <t>낙찰가</t>
    <phoneticPr fontId="1" type="noConversion"/>
  </si>
  <si>
    <t>참가지역</t>
    <phoneticPr fontId="1" type="noConversion"/>
  </si>
  <si>
    <t>결과</t>
    <phoneticPr fontId="1" type="noConversion"/>
  </si>
  <si>
    <t>괴산북중</t>
    <phoneticPr fontId="1" type="noConversion"/>
  </si>
  <si>
    <t>충청북도</t>
    <phoneticPr fontId="1" type="noConversion"/>
  </si>
  <si>
    <t>장연초</t>
    <phoneticPr fontId="1" type="noConversion"/>
  </si>
  <si>
    <t>연풍초</t>
    <phoneticPr fontId="1" type="noConversion"/>
  </si>
  <si>
    <t>칠성초</t>
    <phoneticPr fontId="1" type="noConversion"/>
  </si>
  <si>
    <t>명덕초</t>
    <phoneticPr fontId="1" type="noConversion"/>
  </si>
  <si>
    <t>괴산중</t>
    <phoneticPr fontId="1" type="noConversion"/>
  </si>
  <si>
    <t>송면초</t>
    <phoneticPr fontId="1" type="noConversion"/>
  </si>
  <si>
    <t>문광초</t>
    <phoneticPr fontId="1" type="noConversion"/>
  </si>
  <si>
    <t>목도초</t>
    <phoneticPr fontId="1" type="noConversion"/>
  </si>
  <si>
    <t>제한(총액)</t>
    <phoneticPr fontId="1" type="noConversion"/>
  </si>
  <si>
    <t>증평군,괴산군</t>
    <phoneticPr fontId="1" type="noConversion"/>
  </si>
  <si>
    <t>감물초</t>
    <phoneticPr fontId="1" type="noConversion"/>
  </si>
  <si>
    <t>오성중</t>
    <phoneticPr fontId="1" type="noConversion"/>
  </si>
  <si>
    <t>목도고</t>
    <phoneticPr fontId="1" type="noConversion"/>
  </si>
  <si>
    <t>신성</t>
    <phoneticPr fontId="1" type="noConversion"/>
  </si>
  <si>
    <t>소수초</t>
    <phoneticPr fontId="1" type="noConversion"/>
  </si>
  <si>
    <t>보광초</t>
    <phoneticPr fontId="1" type="noConversion"/>
  </si>
  <si>
    <t>동인초</t>
    <phoneticPr fontId="1" type="noConversion"/>
  </si>
  <si>
    <t>백봉초</t>
    <phoneticPr fontId="1" type="noConversion"/>
  </si>
  <si>
    <t>청천초</t>
    <phoneticPr fontId="1" type="noConversion"/>
  </si>
  <si>
    <t>청안초</t>
    <phoneticPr fontId="1" type="noConversion"/>
  </si>
  <si>
    <t>괴산고</t>
    <phoneticPr fontId="1" type="noConversion"/>
  </si>
  <si>
    <t>폴수학</t>
    <phoneticPr fontId="1" type="noConversion"/>
  </si>
  <si>
    <t>수의(총액)소액수의</t>
    <phoneticPr fontId="1" type="noConversion"/>
  </si>
  <si>
    <t>증평초</t>
    <phoneticPr fontId="1" type="noConversion"/>
  </si>
  <si>
    <t>자연과사람</t>
    <phoneticPr fontId="1" type="noConversion"/>
  </si>
  <si>
    <t>게시일</t>
    <phoneticPr fontId="1" type="noConversion"/>
  </si>
  <si>
    <t>수의(총액)</t>
    <phoneticPr fontId="1" type="noConversion"/>
  </si>
  <si>
    <t>신용유통</t>
    <phoneticPr fontId="1" type="noConversion"/>
  </si>
  <si>
    <t>늘푸른</t>
    <phoneticPr fontId="1" type="noConversion"/>
  </si>
  <si>
    <t>괴산군,증평군,충주시</t>
    <phoneticPr fontId="1" type="noConversion"/>
  </si>
  <si>
    <t>괴산군,증평군</t>
    <phoneticPr fontId="1" type="noConversion"/>
  </si>
  <si>
    <t>죽리초</t>
    <phoneticPr fontId="1" type="noConversion"/>
  </si>
  <si>
    <t>삼보초</t>
    <phoneticPr fontId="1" type="noConversion"/>
  </si>
  <si>
    <t>제이원푸드</t>
    <phoneticPr fontId="1" type="noConversion"/>
  </si>
  <si>
    <t>신성유통</t>
    <phoneticPr fontId="1" type="noConversion"/>
  </si>
  <si>
    <t>해성</t>
    <phoneticPr fontId="1" type="noConversion"/>
  </si>
  <si>
    <t>죽리초</t>
    <phoneticPr fontId="1" type="noConversion"/>
  </si>
  <si>
    <t>신성</t>
    <phoneticPr fontId="1" type="noConversion"/>
  </si>
  <si>
    <t>감물초</t>
    <phoneticPr fontId="1" type="noConversion"/>
  </si>
  <si>
    <t>해성</t>
    <phoneticPr fontId="1" type="noConversion"/>
  </si>
  <si>
    <t>목도고</t>
    <phoneticPr fontId="1" type="noConversion"/>
  </si>
  <si>
    <t>낙찰율</t>
    <phoneticPr fontId="1" type="noConversion"/>
  </si>
  <si>
    <t>부식</t>
    <phoneticPr fontId="1" type="noConversion"/>
  </si>
  <si>
    <t>육류</t>
    <phoneticPr fontId="1" type="noConversion"/>
  </si>
  <si>
    <t>목도초,감물초,오성중,목도고</t>
    <phoneticPr fontId="1" type="noConversion"/>
  </si>
  <si>
    <t>소수초,보광초,(증평초)</t>
    <phoneticPr fontId="1" type="noConversion"/>
  </si>
  <si>
    <t>장연초,연풍초,칠성초,괴산북중</t>
    <phoneticPr fontId="1" type="noConversion"/>
  </si>
  <si>
    <t>명덕초,문광초,송면초,괴산중</t>
    <phoneticPr fontId="1" type="noConversion"/>
  </si>
  <si>
    <t>동인초,백봉초,청천초</t>
    <phoneticPr fontId="1" type="noConversion"/>
  </si>
  <si>
    <t>괴산고</t>
    <phoneticPr fontId="1" type="noConversion"/>
  </si>
  <si>
    <t>청안초,(죽리초),(삼보초)</t>
    <phoneticPr fontId="1" type="noConversion"/>
  </si>
  <si>
    <t>공통</t>
    <phoneticPr fontId="1" type="noConversion"/>
  </si>
  <si>
    <t>백미(유)</t>
    <phoneticPr fontId="1" type="noConversion"/>
  </si>
  <si>
    <t>3월</t>
    <phoneticPr fontId="1" type="noConversion"/>
  </si>
  <si>
    <t>공통</t>
    <phoneticPr fontId="1" type="noConversion"/>
  </si>
  <si>
    <t>고춧가루(유)</t>
    <phoneticPr fontId="1" type="noConversion"/>
  </si>
  <si>
    <t>선납</t>
  </si>
  <si>
    <t>선납</t>
    <phoneticPr fontId="1" type="noConversion"/>
  </si>
  <si>
    <t>후납</t>
  </si>
  <si>
    <t>후납</t>
    <phoneticPr fontId="1" type="noConversion"/>
  </si>
  <si>
    <t>계약형태</t>
    <phoneticPr fontId="1" type="noConversion"/>
  </si>
  <si>
    <t>G2B</t>
    <phoneticPr fontId="1" type="noConversion"/>
  </si>
  <si>
    <t>S2B</t>
    <phoneticPr fontId="1" type="noConversion"/>
  </si>
  <si>
    <t>선납</t>
    <phoneticPr fontId="1" type="noConversion"/>
  </si>
  <si>
    <t>고춧가루(유)</t>
    <phoneticPr fontId="1" type="noConversion"/>
  </si>
  <si>
    <t>괴산중학교</t>
    <phoneticPr fontId="1" type="noConversion"/>
  </si>
  <si>
    <t>백미(유)</t>
    <phoneticPr fontId="1" type="noConversion"/>
  </si>
  <si>
    <t>찹쌀백미(유)</t>
    <phoneticPr fontId="1" type="noConversion"/>
  </si>
  <si>
    <t>매입가</t>
    <phoneticPr fontId="1" type="noConversion"/>
  </si>
  <si>
    <t>품번</t>
    <phoneticPr fontId="1" type="noConversion"/>
  </si>
  <si>
    <t>공통</t>
    <phoneticPr fontId="1" type="noConversion"/>
  </si>
  <si>
    <t>목심살(돈육)</t>
    <phoneticPr fontId="1" type="noConversion"/>
  </si>
  <si>
    <t>볶음</t>
    <phoneticPr fontId="1" type="noConversion"/>
  </si>
  <si>
    <t>얇게</t>
    <phoneticPr fontId="1" type="noConversion"/>
  </si>
  <si>
    <t>앞다리(돈육)</t>
    <phoneticPr fontId="1" type="noConversion"/>
  </si>
  <si>
    <t>조림</t>
    <phoneticPr fontId="1" type="noConversion"/>
  </si>
  <si>
    <t>05*</t>
    <phoneticPr fontId="1" type="noConversion"/>
  </si>
  <si>
    <t>적당히</t>
    <phoneticPr fontId="1" type="noConversion"/>
  </si>
  <si>
    <t>4월</t>
    <phoneticPr fontId="1" type="noConversion"/>
  </si>
  <si>
    <t>5월</t>
    <phoneticPr fontId="1" type="noConversion"/>
  </si>
  <si>
    <t>2/22</t>
    <phoneticPr fontId="1" type="noConversion"/>
  </si>
  <si>
    <t>2/17</t>
    <phoneticPr fontId="1" type="noConversion"/>
  </si>
  <si>
    <t>2/16</t>
    <phoneticPr fontId="1" type="noConversion"/>
  </si>
  <si>
    <t>2/21</t>
    <phoneticPr fontId="1" type="noConversion"/>
  </si>
  <si>
    <t>☎832-5593 / 832-5714 (현정진)010-3949-2995</t>
    <phoneticPr fontId="1" type="noConversion"/>
  </si>
  <si>
    <t>☎836-6188(행) / 6103(식) / ⓕ836-6187/ (정현미) 010-3792-2854</t>
    <phoneticPr fontId="1" type="noConversion"/>
  </si>
  <si>
    <t xml:space="preserve">☎832-9971(행) / 832-9907 (권오성) </t>
    <phoneticPr fontId="1" type="noConversion"/>
  </si>
  <si>
    <t>☎838-3529  / 836-9085 (금명희 영양교사) 010-3223-2246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</si>
  <si>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</si>
  <si>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</si>
  <si>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</si>
  <si>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혼합5곡(무)</t>
    <phoneticPr fontId="1" type="noConversion"/>
  </si>
  <si>
    <t>2/23</t>
    <phoneticPr fontId="1" type="noConversion"/>
  </si>
  <si>
    <t>서류</t>
    <phoneticPr fontId="1" type="noConversion"/>
  </si>
  <si>
    <t>취소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</si>
  <si>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</si>
  <si>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</si>
  <si>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</si>
  <si>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고춧가루(유)</t>
    <phoneticPr fontId="1" type="noConversion"/>
  </si>
  <si>
    <t>앞다리(돈육)</t>
    <phoneticPr fontId="1" type="noConversion"/>
  </si>
  <si>
    <t>안심(돈육)</t>
    <phoneticPr fontId="1" type="noConversion"/>
  </si>
  <si>
    <t>깍뚝썰기</t>
    <phoneticPr fontId="1" type="noConversion"/>
  </si>
  <si>
    <t>갈비(돈육)</t>
    <phoneticPr fontId="1" type="noConversion"/>
  </si>
  <si>
    <t>작게</t>
    <phoneticPr fontId="1" type="noConversion"/>
  </si>
  <si>
    <t>불고기</t>
    <phoneticPr fontId="1" type="noConversion"/>
  </si>
  <si>
    <t>하늘어린이집</t>
    <phoneticPr fontId="1" type="noConversion"/>
  </si>
  <si>
    <t>목심살(돈육)</t>
    <phoneticPr fontId="1" type="noConversion"/>
  </si>
  <si>
    <t>볶음</t>
    <phoneticPr fontId="1" type="noConversion"/>
  </si>
  <si>
    <t>뒷다리(돈육)</t>
    <phoneticPr fontId="1" type="noConversion"/>
  </si>
  <si>
    <t>2/24</t>
    <phoneticPr fontId="1" type="noConversion"/>
  </si>
  <si>
    <t>고춧가루(유)</t>
    <phoneticPr fontId="1" type="noConversion"/>
  </si>
  <si>
    <t>아침</t>
    <phoneticPr fontId="1" type="noConversion"/>
  </si>
  <si>
    <t>뒷다리(돈육)</t>
    <phoneticPr fontId="1" type="noConversion"/>
  </si>
  <si>
    <t>불고기</t>
    <phoneticPr fontId="1" type="noConversion"/>
  </si>
  <si>
    <t>앞다리(돈육)</t>
    <phoneticPr fontId="1" type="noConversion"/>
  </si>
  <si>
    <t>갈비(돈육)</t>
    <phoneticPr fontId="1" type="noConversion"/>
  </si>
  <si>
    <t>저녁</t>
    <phoneticPr fontId="1" type="noConversion"/>
  </si>
  <si>
    <t>사태(돈육)</t>
    <phoneticPr fontId="1" type="noConversion"/>
  </si>
  <si>
    <t>찌게용</t>
    <phoneticPr fontId="1" type="noConversion"/>
  </si>
  <si>
    <t>삼겹살</t>
    <phoneticPr fontId="1" type="noConversion"/>
  </si>
  <si>
    <t>공통</t>
    <phoneticPr fontId="1" type="noConversion"/>
  </si>
  <si>
    <t>백미(유)</t>
    <phoneticPr fontId="1" type="noConversion"/>
  </si>
  <si>
    <t>2/25</t>
    <phoneticPr fontId="1" type="noConversion"/>
  </si>
  <si>
    <t>G2b</t>
    <phoneticPr fontId="1" type="noConversion"/>
  </si>
  <si>
    <t>접수 - 응답서-작성- 인지세 체크- 저장-납세증명조회체크-송신-승인</t>
    <phoneticPr fontId="1" type="noConversion"/>
  </si>
  <si>
    <t>전자계약현황-보라색-초안수용-서명하기-서명하기 - 붉은색</t>
    <phoneticPr fontId="1" type="noConversion"/>
  </si>
  <si>
    <t>공통</t>
    <phoneticPr fontId="1" type="noConversion"/>
  </si>
  <si>
    <t>백미(유)</t>
    <phoneticPr fontId="1" type="noConversion"/>
  </si>
  <si>
    <t>고춧가루(유)</t>
    <phoneticPr fontId="1" type="noConversion"/>
  </si>
  <si>
    <t>혼합5곡(무)</t>
    <phoneticPr fontId="1" type="noConversion"/>
  </si>
  <si>
    <t>목심살(돈육)</t>
    <phoneticPr fontId="1" type="noConversion"/>
  </si>
  <si>
    <t>볶음</t>
    <phoneticPr fontId="1" type="noConversion"/>
  </si>
  <si>
    <t>뒷다리(돈육)</t>
    <phoneticPr fontId="1" type="noConversion"/>
  </si>
  <si>
    <t>공통</t>
    <phoneticPr fontId="1" type="noConversion"/>
  </si>
  <si>
    <t>짜장</t>
    <phoneticPr fontId="1" type="noConversion"/>
  </si>
  <si>
    <t>갈아서</t>
    <phoneticPr fontId="1" type="noConversion"/>
  </si>
  <si>
    <t>목심살(돈육)</t>
    <phoneticPr fontId="1" type="noConversion"/>
  </si>
  <si>
    <t>볶음</t>
    <phoneticPr fontId="1" type="noConversion"/>
  </si>
  <si>
    <t>선납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</si>
  <si>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</si>
  <si>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</si>
  <si>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</si>
  <si>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혼합5곡(무)</t>
    <phoneticPr fontId="1" type="noConversion"/>
  </si>
  <si>
    <t>3/3</t>
    <phoneticPr fontId="1" type="noConversion"/>
  </si>
  <si>
    <t>3/2</t>
    <phoneticPr fontId="1" type="noConversion"/>
  </si>
  <si>
    <t>공통</t>
    <phoneticPr fontId="1" type="noConversion"/>
  </si>
  <si>
    <t>백미(유)</t>
    <phoneticPr fontId="1" type="noConversion"/>
  </si>
  <si>
    <t>조은영 &lt;dalgona@korea.kr&gt;</t>
  </si>
  <si>
    <t>☎832-7275 / 010-7378-0147</t>
    <phoneticPr fontId="1" type="noConversion"/>
  </si>
  <si>
    <t>3/4</t>
    <phoneticPr fontId="1" type="noConversion"/>
  </si>
  <si>
    <t>찹쌀백미(유)</t>
    <phoneticPr fontId="1" type="noConversion"/>
  </si>
  <si>
    <t>김영민 &lt;yori1981@korea.kr&gt;</t>
  </si>
  <si>
    <t>3/7</t>
    <phoneticPr fontId="1" type="noConversion"/>
  </si>
  <si>
    <t>공통</t>
    <phoneticPr fontId="1" type="noConversion"/>
  </si>
  <si>
    <t>백미(유)</t>
    <phoneticPr fontId="1" type="noConversion"/>
  </si>
  <si>
    <t>아침일찍</t>
    <phoneticPr fontId="1" type="noConversion"/>
  </si>
  <si>
    <t xml:space="preserve">☎832-0237(행) / 0239(식) </t>
    <phoneticPr fontId="1" type="noConversion"/>
  </si>
  <si>
    <t>성희근&lt;tjdgmlrms7@korea.kr&gt;</t>
    <phoneticPr fontId="1" type="noConversion"/>
  </si>
  <si>
    <t>공통</t>
    <phoneticPr fontId="1" type="noConversion"/>
  </si>
  <si>
    <t>고춧가루(유)</t>
    <phoneticPr fontId="1" type="noConversion"/>
  </si>
  <si>
    <t>500g</t>
    <phoneticPr fontId="1" type="noConversion"/>
  </si>
  <si>
    <t>냉동포장</t>
    <phoneticPr fontId="1" type="noConversion"/>
  </si>
  <si>
    <t>찜용</t>
    <phoneticPr fontId="1" type="noConversion"/>
  </si>
  <si>
    <t>1kg</t>
    <phoneticPr fontId="1" type="noConversion"/>
  </si>
  <si>
    <t>3/10</t>
    <phoneticPr fontId="1" type="noConversion"/>
  </si>
  <si>
    <t>기존영양사님</t>
    <phoneticPr fontId="1" type="noConversion"/>
  </si>
  <si>
    <t>변경영양사님</t>
    <phoneticPr fontId="1" type="noConversion"/>
  </si>
  <si>
    <t>서류지참</t>
    <phoneticPr fontId="1" type="noConversion"/>
  </si>
  <si>
    <t>3/14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</si>
  <si>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</si>
  <si>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</si>
  <si>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</si>
  <si>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공통</t>
    <phoneticPr fontId="1" type="noConversion"/>
  </si>
  <si>
    <t>백미(유)</t>
    <phoneticPr fontId="1" type="noConversion"/>
  </si>
  <si>
    <t>공통</t>
    <phoneticPr fontId="1" type="noConversion"/>
  </si>
  <si>
    <t>백미(유)</t>
    <phoneticPr fontId="1" type="noConversion"/>
  </si>
  <si>
    <t>찹쌀백미(유)</t>
    <phoneticPr fontId="1" type="noConversion"/>
  </si>
  <si>
    <t>고춧가루(유)</t>
    <phoneticPr fontId="1" type="noConversion"/>
  </si>
  <si>
    <t>다짐</t>
    <phoneticPr fontId="1" type="noConversion"/>
  </si>
  <si>
    <t>탕수용</t>
    <phoneticPr fontId="1" type="noConversion"/>
  </si>
  <si>
    <t>3/17</t>
    <phoneticPr fontId="1" type="noConversion"/>
  </si>
  <si>
    <t>유지은&lt;jieun5888@naver.com&gt;</t>
    <phoneticPr fontId="1" type="noConversion"/>
  </si>
  <si>
    <t>☎833-8204,  / ☎833-8310, 010-2416-1981</t>
    <phoneticPr fontId="1" type="noConversion"/>
  </si>
  <si>
    <t>박달재LPC</t>
    <phoneticPr fontId="1" type="noConversion"/>
  </si>
  <si>
    <t>일자</t>
    <phoneticPr fontId="1" type="noConversion"/>
  </si>
  <si>
    <t>3/21</t>
    <phoneticPr fontId="1" type="noConversion"/>
  </si>
  <si>
    <t>공통</t>
    <phoneticPr fontId="1" type="noConversion"/>
  </si>
  <si>
    <t>백미(유)</t>
    <phoneticPr fontId="1" type="noConversion"/>
  </si>
  <si>
    <t>수육</t>
    <phoneticPr fontId="1" type="noConversion"/>
  </si>
  <si>
    <t>돈까스</t>
    <phoneticPr fontId="1" type="noConversion"/>
  </si>
  <si>
    <t>☎833-1987 / 833-1986</t>
    <phoneticPr fontId="1" type="noConversion"/>
  </si>
  <si>
    <t>☎834-5154 / 834-0540 / 010-3402-1600(연인옥)</t>
    <phoneticPr fontId="1" type="noConversion"/>
  </si>
  <si>
    <t xml:space="preserve">☎832-0153(행) / ⓕ832-0154 / ☎832-6903 </t>
    <phoneticPr fontId="1" type="noConversion"/>
  </si>
  <si>
    <t>☎833-3495 / 833-3494(식) / (김선옥) 010-5343-3235</t>
    <phoneticPr fontId="1" type="noConversion"/>
  </si>
  <si>
    <t>☎833-1902(행) / ⓕ833-1907 / 1905(식) (이영민 영양사) 010-5445-5054</t>
    <phoneticPr fontId="1" type="noConversion"/>
  </si>
  <si>
    <t>백미(유)</t>
    <phoneticPr fontId="1" type="noConversion"/>
  </si>
  <si>
    <t>등뼈(돈육)</t>
    <phoneticPr fontId="1" type="noConversion"/>
  </si>
  <si>
    <t>S2b</t>
    <phoneticPr fontId="1" type="noConversion"/>
  </si>
  <si>
    <t>이정숙 &lt;misilee12@korea.kr&gt;</t>
  </si>
  <si>
    <t>3/22</t>
    <phoneticPr fontId="1" type="noConversion"/>
  </si>
  <si>
    <t>공통</t>
    <phoneticPr fontId="1" type="noConversion"/>
  </si>
  <si>
    <t>3/21</t>
    <phoneticPr fontId="1" type="noConversion"/>
  </si>
  <si>
    <t>수육</t>
    <phoneticPr fontId="1" type="noConversion"/>
  </si>
  <si>
    <t>납기</t>
    <phoneticPr fontId="1" type="noConversion"/>
  </si>
  <si>
    <t>갈비(돈육)</t>
    <phoneticPr fontId="1" type="noConversion"/>
  </si>
  <si>
    <t>☎832-2931 / 834-0333 ansrhkd@korea.kr 010-9363-7978</t>
    <phoneticPr fontId="1" type="noConversion"/>
  </si>
  <si>
    <t>공통</t>
    <phoneticPr fontId="1" type="noConversion"/>
  </si>
  <si>
    <t>먹기좋게</t>
    <phoneticPr fontId="1" type="noConversion"/>
  </si>
  <si>
    <t>지방약간</t>
    <phoneticPr fontId="1" type="noConversion"/>
  </si>
  <si>
    <t>찌게용</t>
    <phoneticPr fontId="1" type="noConversion"/>
  </si>
  <si>
    <t>사태(돈육)</t>
    <phoneticPr fontId="1" type="noConversion"/>
  </si>
  <si>
    <t>두껍지않게</t>
    <phoneticPr fontId="1" type="noConversion"/>
  </si>
  <si>
    <t>뒷다리(돈육)</t>
    <phoneticPr fontId="1" type="noConversion"/>
  </si>
  <si>
    <t>3/23</t>
    <phoneticPr fontId="1" type="noConversion"/>
  </si>
  <si>
    <t>안심(돈육)</t>
    <phoneticPr fontId="1" type="noConversion"/>
  </si>
  <si>
    <t>잡채</t>
    <phoneticPr fontId="1" type="noConversion"/>
  </si>
  <si>
    <t>공통</t>
    <phoneticPr fontId="1" type="noConversion"/>
  </si>
  <si>
    <t>3/24</t>
    <phoneticPr fontId="1" type="noConversion"/>
  </si>
  <si>
    <t>칠성면 괴강로두천4길 60번지(두천농산)로 배달</t>
  </si>
  <si>
    <t>백미(유)</t>
    <phoneticPr fontId="1" type="noConversion"/>
  </si>
  <si>
    <t>품목</t>
    <phoneticPr fontId="1" type="noConversion"/>
  </si>
  <si>
    <t>수량</t>
    <phoneticPr fontId="1" type="noConversion"/>
  </si>
  <si>
    <t>불만처</t>
    <phoneticPr fontId="1" type="noConversion"/>
  </si>
  <si>
    <t>불만내용</t>
    <phoneticPr fontId="1" type="noConversion"/>
  </si>
  <si>
    <t>괴산북중</t>
    <phoneticPr fontId="1" type="noConversion"/>
  </si>
  <si>
    <t>한우</t>
    <phoneticPr fontId="1" type="noConversion"/>
  </si>
  <si>
    <t>군공문에 학교급식에 있음 왜 공급이 불가한지 사전내용 미인지</t>
    <phoneticPr fontId="1" type="noConversion"/>
  </si>
  <si>
    <t>해결내용</t>
    <phoneticPr fontId="1" type="noConversion"/>
  </si>
  <si>
    <t>괴산북중 4월 식단내용 변경(한우 → 돈육)</t>
    <phoneticPr fontId="1" type="noConversion"/>
  </si>
  <si>
    <t>청천초</t>
    <phoneticPr fontId="1" type="noConversion"/>
  </si>
  <si>
    <t>백미(유)</t>
    <phoneticPr fontId="1" type="noConversion"/>
  </si>
  <si>
    <t>3/2일자 쌀생산년도 2020년산 납품 11포</t>
    <phoneticPr fontId="1" type="noConversion"/>
  </si>
  <si>
    <t>2021년 생산쌀 전면교체(청천초,청안초,장연초,송면초)</t>
    <phoneticPr fontId="1" type="noConversion"/>
  </si>
  <si>
    <t>사고원인</t>
    <phoneticPr fontId="1" type="noConversion"/>
  </si>
  <si>
    <t>괴산북중 영양사 먹거리센터 사전안내 미숙지</t>
    <phoneticPr fontId="1" type="noConversion"/>
  </si>
  <si>
    <t>칠성유기농 인증스티커 미스 프린팅후 부착</t>
    <phoneticPr fontId="1" type="noConversion"/>
  </si>
  <si>
    <t>4월1일 납품해 주시고 소독필증, 보건증도 같이 보내주세요</t>
  </si>
  <si>
    <t>백미(유)</t>
    <phoneticPr fontId="1" type="noConversion"/>
  </si>
  <si>
    <t>공통</t>
    <phoneticPr fontId="1" type="noConversion"/>
  </si>
  <si>
    <t>3/25</t>
    <phoneticPr fontId="1" type="noConversion"/>
  </si>
  <si>
    <t xml:space="preserve">☎832-9007 / 832-1316 / </t>
    <phoneticPr fontId="1" type="noConversion"/>
  </si>
  <si>
    <t>공통</t>
    <phoneticPr fontId="1" type="noConversion"/>
  </si>
  <si>
    <t>뒷다리(돈육)</t>
    <phoneticPr fontId="1" type="noConversion"/>
  </si>
  <si>
    <t>3/28</t>
    <phoneticPr fontId="1" type="noConversion"/>
  </si>
  <si>
    <t>불고기</t>
    <phoneticPr fontId="1" type="noConversion"/>
  </si>
  <si>
    <t>아침</t>
    <phoneticPr fontId="1" type="noConversion"/>
  </si>
  <si>
    <t>점심</t>
    <phoneticPr fontId="1" type="noConversion"/>
  </si>
  <si>
    <t>세절</t>
    <phoneticPr fontId="1" type="noConversion"/>
  </si>
  <si>
    <t>저녁</t>
    <phoneticPr fontId="1" type="noConversion"/>
  </si>
  <si>
    <t>카레용</t>
    <phoneticPr fontId="1" type="noConversion"/>
  </si>
  <si>
    <t>3/28</t>
    <phoneticPr fontId="1" type="noConversion"/>
  </si>
  <si>
    <t>백미(유)</t>
    <phoneticPr fontId="1" type="noConversion"/>
  </si>
  <si>
    <t>점심</t>
    <phoneticPr fontId="1" type="noConversion"/>
  </si>
  <si>
    <t>4/0</t>
    <phoneticPr fontId="1" type="noConversion"/>
  </si>
  <si>
    <t>3/29</t>
    <phoneticPr fontId="1" type="noConversion"/>
  </si>
  <si>
    <t>점심</t>
    <phoneticPr fontId="1" type="noConversion"/>
  </si>
  <si>
    <t>143/30</t>
    <phoneticPr fontId="1" type="noConversion"/>
  </si>
  <si>
    <t>점심</t>
    <phoneticPr fontId="1" type="noConversion"/>
  </si>
  <si>
    <t>가는채</t>
    <phoneticPr fontId="1" type="noConversion"/>
  </si>
  <si>
    <t>36/13</t>
    <phoneticPr fontId="1" type="noConversion"/>
  </si>
  <si>
    <t>3/31</t>
    <phoneticPr fontId="1" type="noConversion"/>
  </si>
  <si>
    <t>서류</t>
  </si>
  <si>
    <t>선납</t>
    <phoneticPr fontId="1" type="noConversion"/>
  </si>
  <si>
    <t>백미(유)</t>
    <phoneticPr fontId="1" type="noConversion"/>
  </si>
  <si>
    <t>채썰기</t>
    <phoneticPr fontId="1" type="noConversion"/>
  </si>
  <si>
    <t>전</t>
    <phoneticPr fontId="1" type="noConversion"/>
  </si>
  <si>
    <t>`</t>
    <phoneticPr fontId="1" type="noConversion"/>
  </si>
  <si>
    <t>점심</t>
    <phoneticPr fontId="1" type="noConversion"/>
  </si>
  <si>
    <t>4/5</t>
    <phoneticPr fontId="1" type="noConversion"/>
  </si>
  <si>
    <t>goesanhs@korea.kr</t>
    <phoneticPr fontId="1" type="noConversion"/>
  </si>
  <si>
    <t>이영민 &lt;rose5054@korea.kr&gt;</t>
    <phoneticPr fontId="1" type="noConversion"/>
  </si>
  <si>
    <t>(무)감자_150g이상</t>
    <phoneticPr fontId="1" type="noConversion"/>
  </si>
  <si>
    <t>(무)깐감자_100g</t>
    <phoneticPr fontId="1" type="noConversion"/>
  </si>
  <si>
    <t>(무)양파_150g</t>
    <phoneticPr fontId="1" type="noConversion"/>
  </si>
  <si>
    <t>(무)깐양파_100g</t>
    <phoneticPr fontId="1" type="noConversion"/>
  </si>
  <si>
    <t>(무)깐마늘(꼭지제거)</t>
    <phoneticPr fontId="1" type="noConversion"/>
  </si>
  <si>
    <t>(무)무_1kg이상</t>
    <phoneticPr fontId="1" type="noConversion"/>
  </si>
  <si>
    <t>(무)깐양배추_1kg이상</t>
    <phoneticPr fontId="1" type="noConversion"/>
  </si>
  <si>
    <t>(무)방울토마토(10~30g)</t>
    <phoneticPr fontId="1" type="noConversion"/>
  </si>
  <si>
    <t>(유)생표고버섯(향고이상)</t>
    <phoneticPr fontId="1" type="noConversion"/>
  </si>
  <si>
    <t>(무)느타리버섯</t>
    <phoneticPr fontId="1" type="noConversion"/>
  </si>
  <si>
    <t>(무)브로콜리_250g이상</t>
    <phoneticPr fontId="1" type="noConversion"/>
  </si>
  <si>
    <t>(로)유정란</t>
    <phoneticPr fontId="1" type="noConversion"/>
  </si>
  <si>
    <t>(로)사과(60내이상)</t>
    <phoneticPr fontId="1" type="noConversion"/>
  </si>
  <si>
    <t>칠성초</t>
    <phoneticPr fontId="1" type="noConversion"/>
  </si>
  <si>
    <t>돈육(뒷다리)</t>
    <phoneticPr fontId="1" type="noConversion"/>
  </si>
  <si>
    <t>취소</t>
    <phoneticPr fontId="1" type="noConversion"/>
  </si>
  <si>
    <t>소망어린이집</t>
    <phoneticPr fontId="1" type="noConversion"/>
  </si>
  <si>
    <t>점심</t>
    <phoneticPr fontId="1" type="noConversion"/>
  </si>
  <si>
    <t>백미(유)</t>
    <phoneticPr fontId="1" type="noConversion"/>
  </si>
  <si>
    <t>4/7</t>
    <phoneticPr fontId="1" type="noConversion"/>
  </si>
  <si>
    <t>고기스펙 절단필요 6kg벌크로 입고</t>
    <phoneticPr fontId="1" type="noConversion"/>
  </si>
  <si>
    <t>적당한 크기로 4cm 절단후 재 공급</t>
    <phoneticPr fontId="1" type="noConversion"/>
  </si>
  <si>
    <t>사전 소통 부재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</si>
</sst>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1" formatCode="_-* #,##0_-;\-* #,##0_-;_-* &quot;-&quot;_-;_-@_-"/>
    <numFmt numFmtId="176" formatCode="General&quot; kg&quot;"/>
    <numFmt numFmtId="177" formatCode="yyyy/mm"/>
    <numFmt numFmtId="178" formatCode="dd"/>
    <numFmt numFmtId="179" formatCode="\a\a"/>
    <numFmt numFmtId="180" formatCode="0_);[Red]\(0\)"/>
    <numFmt numFmtId="181" formatCode="mm&quot;월&quot;\ dd&quot;일&quot;"/>
    <numFmt numFmtId="182" formatCode="mm&quot;/&quot;dd\ aaa"/>
  </numFmts>
  <fonts count="3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sz val="8"/>
      <color theme="0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5"/>
      <color theme="0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7"/>
      <color theme="1"/>
      <name val="맑은 고딕"/>
      <family val="2"/>
      <charset val="129"/>
      <scheme val="minor"/>
    </font>
    <font>
      <sz val="17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6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name val="Arial"/>
      <family val="2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9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0"/>
      <color indexed="81"/>
      <name val="돋움"/>
      <family val="3"/>
      <charset val="129"/>
    </font>
    <font>
      <sz val="7"/>
      <color theme="1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10"/>
      <color rgb="FF666666"/>
      <name val="맑은 고딕"/>
      <family val="3"/>
      <charset val="129"/>
      <scheme val="minor"/>
    </font>
    <font>
      <sz val="6"/>
      <color rgb="FF111111"/>
      <name val="맑은 고딕"/>
      <family val="3"/>
      <charset val="129"/>
      <scheme val="minor"/>
    </font>
    <font>
      <sz val="6"/>
      <color rgb="FF111111"/>
      <name val="굴림"/>
      <family val="3"/>
      <charset val="129"/>
    </font>
    <font>
      <u/>
      <sz val="9"/>
      <name val="맑은 고딕"/>
      <family val="2"/>
      <charset val="129"/>
      <scheme val="minor"/>
    </font>
    <font>
      <u/>
      <sz val="9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14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1" fontId="2" fillId="0" borderId="0" xfId="1" applyFont="1">
      <alignment vertical="center"/>
    </xf>
    <xf numFmtId="1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14" fontId="6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176" fontId="2" fillId="0" borderId="0" xfId="0" applyNumberFormat="1" applyFont="1">
      <alignment vertical="center"/>
    </xf>
    <xf numFmtId="176" fontId="6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4" fontId="0" fillId="0" borderId="0" xfId="0" applyNumberFormat="1">
      <alignment vertical="center"/>
    </xf>
    <xf numFmtId="0" fontId="2" fillId="0" borderId="0" xfId="0" applyNumberFormat="1" applyFont="1">
      <alignment vertical="center"/>
    </xf>
    <xf numFmtId="41" fontId="8" fillId="0" borderId="0" xfId="1" applyFont="1">
      <alignment vertical="center"/>
    </xf>
    <xf numFmtId="177" fontId="9" fillId="2" borderId="7" xfId="0" applyNumberFormat="1" applyFont="1" applyFill="1" applyBorder="1" applyAlignment="1">
      <alignment horizontal="right" vertical="center"/>
    </xf>
    <xf numFmtId="0" fontId="6" fillId="0" borderId="0" xfId="0" applyFont="1" applyFill="1">
      <alignment vertical="center"/>
    </xf>
    <xf numFmtId="14" fontId="6" fillId="0" borderId="0" xfId="0" applyNumberFormat="1" applyFont="1">
      <alignment vertical="center"/>
    </xf>
    <xf numFmtId="0" fontId="7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>
      <alignment vertical="center"/>
    </xf>
    <xf numFmtId="14" fontId="6" fillId="0" borderId="10" xfId="3" applyNumberFormat="1" applyFont="1" applyBorder="1">
      <alignment vertical="center"/>
    </xf>
    <xf numFmtId="41" fontId="2" fillId="0" borderId="0" xfId="1" applyFont="1" applyBorder="1">
      <alignment vertical="center"/>
    </xf>
    <xf numFmtId="0" fontId="8" fillId="0" borderId="0" xfId="0" applyFont="1" applyFill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>
      <alignment vertical="center"/>
    </xf>
    <xf numFmtId="0" fontId="2" fillId="3" borderId="16" xfId="0" applyFont="1" applyFill="1" applyBorder="1">
      <alignment vertical="center"/>
    </xf>
    <xf numFmtId="0" fontId="2" fillId="0" borderId="14" xfId="0" applyFont="1" applyFill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7" xfId="0" applyBorder="1">
      <alignment vertical="center"/>
    </xf>
    <xf numFmtId="0" fontId="0" fillId="0" borderId="1" xfId="0" applyBorder="1">
      <alignment vertical="center"/>
    </xf>
    <xf numFmtId="0" fontId="0" fillId="0" borderId="18" xfId="0" applyBorder="1">
      <alignment vertical="center"/>
    </xf>
    <xf numFmtId="180" fontId="5" fillId="2" borderId="0" xfId="0" applyNumberFormat="1" applyFont="1" applyFill="1" applyAlignment="1">
      <alignment horizontal="center" vertical="center"/>
    </xf>
    <xf numFmtId="180" fontId="2" fillId="0" borderId="0" xfId="0" applyNumberFormat="1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center"/>
    </xf>
    <xf numFmtId="0" fontId="16" fillId="0" borderId="9" xfId="0" applyFont="1" applyFill="1" applyBorder="1" applyAlignment="1">
      <alignment vertical="center"/>
    </xf>
    <xf numFmtId="177" fontId="20" fillId="0" borderId="7" xfId="0" applyNumberFormat="1" applyFont="1" applyFill="1" applyBorder="1" applyAlignment="1">
      <alignment horizontal="right" vertical="center"/>
    </xf>
    <xf numFmtId="179" fontId="20" fillId="0" borderId="8" xfId="0" applyNumberFormat="1" applyFont="1" applyBorder="1" applyAlignment="1">
      <alignment horizontal="center" vertical="center"/>
    </xf>
    <xf numFmtId="179" fontId="20" fillId="0" borderId="9" xfId="0" applyNumberFormat="1" applyFont="1" applyBorder="1" applyAlignment="1">
      <alignment horizontal="center" vertical="center"/>
    </xf>
    <xf numFmtId="0" fontId="20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178" fontId="19" fillId="0" borderId="3" xfId="0" applyNumberFormat="1" applyFont="1" applyBorder="1" applyAlignment="1">
      <alignment horizontal="center" vertical="center"/>
    </xf>
    <xf numFmtId="178" fontId="19" fillId="0" borderId="23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7" fillId="0" borderId="21" xfId="0" applyFont="1" applyBorder="1" applyAlignment="1">
      <alignment vertical="center" wrapText="1"/>
    </xf>
    <xf numFmtId="0" fontId="18" fillId="0" borderId="2" xfId="0" applyFont="1" applyFill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16" fillId="4" borderId="4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vertical="center" wrapText="1"/>
    </xf>
    <xf numFmtId="0" fontId="21" fillId="4" borderId="2" xfId="0" applyFont="1" applyFill="1" applyBorder="1" applyAlignment="1">
      <alignment vertical="center" wrapText="1"/>
    </xf>
    <xf numFmtId="0" fontId="17" fillId="4" borderId="21" xfId="0" applyFont="1" applyFill="1" applyBorder="1" applyAlignment="1">
      <alignment vertical="center" wrapText="1"/>
    </xf>
    <xf numFmtId="0" fontId="16" fillId="4" borderId="5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vertical="center" wrapText="1"/>
    </xf>
    <xf numFmtId="41" fontId="2" fillId="5" borderId="0" xfId="1" applyFont="1" applyFill="1">
      <alignment vertical="center"/>
    </xf>
    <xf numFmtId="181" fontId="2" fillId="0" borderId="0" xfId="0" applyNumberFormat="1" applyFont="1">
      <alignment vertical="center"/>
    </xf>
    <xf numFmtId="0" fontId="13" fillId="0" borderId="0" xfId="3" applyFill="1">
      <alignment vertical="center"/>
    </xf>
    <xf numFmtId="0" fontId="0" fillId="6" borderId="25" xfId="0" applyFill="1" applyBorder="1">
      <alignment vertical="center"/>
    </xf>
    <xf numFmtId="0" fontId="7" fillId="6" borderId="27" xfId="0" applyFont="1" applyFill="1" applyBorder="1">
      <alignment vertical="center"/>
    </xf>
    <xf numFmtId="0" fontId="0" fillId="6" borderId="27" xfId="0" applyFill="1" applyBorder="1">
      <alignment vertical="center"/>
    </xf>
    <xf numFmtId="0" fontId="8" fillId="6" borderId="26" xfId="0" applyFont="1" applyFill="1" applyBorder="1" applyAlignment="1">
      <alignment horizontal="center" vertical="center"/>
    </xf>
    <xf numFmtId="0" fontId="7" fillId="6" borderId="27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182" fontId="22" fillId="8" borderId="26" xfId="0" applyNumberFormat="1" applyFont="1" applyFill="1" applyBorder="1" applyAlignment="1">
      <alignment horizontal="center" vertical="center" wrapText="1"/>
    </xf>
    <xf numFmtId="0" fontId="7" fillId="8" borderId="26" xfId="0" applyFont="1" applyFill="1" applyBorder="1">
      <alignment vertical="center"/>
    </xf>
    <xf numFmtId="41" fontId="8" fillId="8" borderId="26" xfId="1" applyFont="1" applyFill="1" applyBorder="1">
      <alignment vertical="center"/>
    </xf>
    <xf numFmtId="181" fontId="7" fillId="8" borderId="26" xfId="0" applyNumberFormat="1" applyFont="1" applyFill="1" applyBorder="1">
      <alignment vertical="center"/>
    </xf>
    <xf numFmtId="0" fontId="8" fillId="7" borderId="0" xfId="0" applyFont="1" applyFill="1">
      <alignment vertical="center"/>
    </xf>
    <xf numFmtId="41" fontId="7" fillId="0" borderId="26" xfId="1" applyFont="1" applyFill="1" applyBorder="1">
      <alignment vertical="center"/>
    </xf>
    <xf numFmtId="182" fontId="22" fillId="8" borderId="28" xfId="0" applyNumberFormat="1" applyFont="1" applyFill="1" applyBorder="1" applyAlignment="1">
      <alignment horizontal="center" vertical="center" wrapText="1"/>
    </xf>
    <xf numFmtId="0" fontId="7" fillId="8" borderId="28" xfId="0" applyFont="1" applyFill="1" applyBorder="1">
      <alignment vertical="center"/>
    </xf>
    <xf numFmtId="41" fontId="8" fillId="8" borderId="28" xfId="1" applyFont="1" applyFill="1" applyBorder="1">
      <alignment vertical="center"/>
    </xf>
    <xf numFmtId="181" fontId="7" fillId="8" borderId="28" xfId="0" applyNumberFormat="1" applyFont="1" applyFill="1" applyBorder="1">
      <alignment vertical="center"/>
    </xf>
    <xf numFmtId="41" fontId="7" fillId="0" borderId="28" xfId="1" applyFont="1" applyFill="1" applyBorder="1">
      <alignment vertical="center"/>
    </xf>
    <xf numFmtId="182" fontId="22" fillId="0" borderId="27" xfId="0" applyNumberFormat="1" applyFont="1" applyBorder="1" applyAlignment="1">
      <alignment horizontal="center" vertical="center" wrapText="1"/>
    </xf>
    <xf numFmtId="0" fontId="7" fillId="5" borderId="27" xfId="0" applyFont="1" applyFill="1" applyBorder="1">
      <alignment vertical="center"/>
    </xf>
    <xf numFmtId="0" fontId="7" fillId="0" borderId="27" xfId="0" applyFont="1" applyBorder="1">
      <alignment vertical="center"/>
    </xf>
    <xf numFmtId="41" fontId="8" fillId="0" borderId="27" xfId="1" applyFont="1" applyFill="1" applyBorder="1">
      <alignment vertical="center"/>
    </xf>
    <xf numFmtId="181" fontId="7" fillId="0" borderId="27" xfId="0" applyNumberFormat="1" applyFont="1" applyBorder="1">
      <alignment vertical="center"/>
    </xf>
    <xf numFmtId="41" fontId="7" fillId="0" borderId="27" xfId="1" applyFont="1" applyFill="1" applyBorder="1">
      <alignment vertical="center"/>
    </xf>
    <xf numFmtId="182" fontId="22" fillId="0" borderId="26" xfId="0" applyNumberFormat="1" applyFont="1" applyBorder="1" applyAlignment="1">
      <alignment horizontal="center" vertical="center" wrapText="1"/>
    </xf>
    <xf numFmtId="0" fontId="7" fillId="5" borderId="26" xfId="0" applyFont="1" applyFill="1" applyBorder="1">
      <alignment vertical="center"/>
    </xf>
    <xf numFmtId="0" fontId="7" fillId="0" borderId="26" xfId="0" applyFont="1" applyBorder="1">
      <alignment vertical="center"/>
    </xf>
    <xf numFmtId="41" fontId="8" fillId="0" borderId="26" xfId="1" applyFont="1" applyFill="1" applyBorder="1">
      <alignment vertical="center"/>
    </xf>
    <xf numFmtId="181" fontId="7" fillId="0" borderId="26" xfId="0" applyNumberFormat="1" applyFont="1" applyBorder="1">
      <alignment vertical="center"/>
    </xf>
    <xf numFmtId="0" fontId="0" fillId="0" borderId="0" xfId="0" quotePrefix="1">
      <alignment vertical="center"/>
    </xf>
    <xf numFmtId="182" fontId="22" fillId="0" borderId="28" xfId="0" applyNumberFormat="1" applyFont="1" applyBorder="1" applyAlignment="1">
      <alignment horizontal="center" vertical="center" wrapText="1"/>
    </xf>
    <xf numFmtId="0" fontId="7" fillId="5" borderId="28" xfId="0" applyFont="1" applyFill="1" applyBorder="1">
      <alignment vertical="center"/>
    </xf>
    <xf numFmtId="0" fontId="7" fillId="0" borderId="28" xfId="0" applyFont="1" applyBorder="1">
      <alignment vertical="center"/>
    </xf>
    <xf numFmtId="41" fontId="8" fillId="0" borderId="28" xfId="1" applyFont="1" applyFill="1" applyBorder="1">
      <alignment vertical="center"/>
    </xf>
    <xf numFmtId="181" fontId="7" fillId="0" borderId="28" xfId="0" applyNumberFormat="1" applyFont="1" applyBorder="1">
      <alignment vertical="center"/>
    </xf>
    <xf numFmtId="41" fontId="7" fillId="0" borderId="27" xfId="1" applyFont="1" applyBorder="1" applyAlignment="1">
      <alignment horizontal="left" vertical="center"/>
    </xf>
    <xf numFmtId="0" fontId="0" fillId="0" borderId="26" xfId="0" applyBorder="1">
      <alignment vertical="center"/>
    </xf>
    <xf numFmtId="41" fontId="7" fillId="0" borderId="26" xfId="0" applyNumberFormat="1" applyFont="1" applyBorder="1">
      <alignment vertical="center"/>
    </xf>
    <xf numFmtId="182" fontId="22" fillId="0" borderId="19" xfId="0" applyNumberFormat="1" applyFont="1" applyBorder="1" applyAlignment="1">
      <alignment horizontal="center" vertical="center" wrapText="1"/>
    </xf>
    <xf numFmtId="0" fontId="7" fillId="0" borderId="19" xfId="0" applyFont="1" applyBorder="1">
      <alignment vertical="center"/>
    </xf>
    <xf numFmtId="181" fontId="7" fillId="0" borderId="19" xfId="0" applyNumberFormat="1" applyFont="1" applyBorder="1">
      <alignment vertical="center"/>
    </xf>
    <xf numFmtId="0" fontId="0" fillId="0" borderId="28" xfId="0" applyBorder="1">
      <alignment vertical="center"/>
    </xf>
    <xf numFmtId="41" fontId="7" fillId="0" borderId="28" xfId="0" applyNumberFormat="1" applyFont="1" applyBorder="1">
      <alignment vertical="center"/>
    </xf>
    <xf numFmtId="0" fontId="0" fillId="0" borderId="27" xfId="0" applyBorder="1">
      <alignment vertical="center"/>
    </xf>
    <xf numFmtId="41" fontId="7" fillId="0" borderId="27" xfId="0" applyNumberFormat="1" applyFont="1" applyBorder="1">
      <alignment vertical="center"/>
    </xf>
    <xf numFmtId="41" fontId="7" fillId="0" borderId="27" xfId="1" applyFont="1" applyBorder="1">
      <alignment vertical="center"/>
    </xf>
    <xf numFmtId="41" fontId="7" fillId="0" borderId="26" xfId="1" applyFont="1" applyBorder="1">
      <alignment vertical="center"/>
    </xf>
    <xf numFmtId="0" fontId="8" fillId="0" borderId="26" xfId="0" applyFont="1" applyBorder="1">
      <alignment vertical="center"/>
    </xf>
    <xf numFmtId="0" fontId="23" fillId="0" borderId="0" xfId="0" applyFont="1" applyBorder="1">
      <alignment vertical="center"/>
    </xf>
    <xf numFmtId="0" fontId="23" fillId="0" borderId="0" xfId="0" applyFont="1">
      <alignment vertical="center"/>
    </xf>
    <xf numFmtId="0" fontId="19" fillId="0" borderId="29" xfId="0" applyFont="1" applyBorder="1" applyAlignment="1">
      <alignment horizontal="center" vertical="center"/>
    </xf>
    <xf numFmtId="178" fontId="19" fillId="0" borderId="20" xfId="0" applyNumberFormat="1" applyFont="1" applyBorder="1" applyAlignment="1">
      <alignment horizontal="center" vertical="center"/>
    </xf>
    <xf numFmtId="178" fontId="19" fillId="0" borderId="30" xfId="0" applyNumberFormat="1" applyFont="1" applyBorder="1" applyAlignment="1">
      <alignment horizontal="center" vertical="center"/>
    </xf>
    <xf numFmtId="0" fontId="18" fillId="0" borderId="3" xfId="0" applyFont="1" applyFill="1" applyBorder="1" applyAlignment="1">
      <alignment vertical="center" wrapText="1"/>
    </xf>
    <xf numFmtId="0" fontId="18" fillId="0" borderId="23" xfId="0" applyFont="1" applyFill="1" applyBorder="1" applyAlignment="1">
      <alignment vertical="center" wrapText="1"/>
    </xf>
    <xf numFmtId="0" fontId="18" fillId="0" borderId="21" xfId="0" applyFont="1" applyFill="1" applyBorder="1" applyAlignment="1">
      <alignment vertical="center" wrapText="1"/>
    </xf>
    <xf numFmtId="0" fontId="18" fillId="0" borderId="22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5" fillId="0" borderId="18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25" fillId="0" borderId="4" xfId="0" applyFont="1" applyFill="1" applyBorder="1" applyAlignment="1">
      <alignment horizontal="left" vertical="center"/>
    </xf>
    <xf numFmtId="0" fontId="25" fillId="0" borderId="5" xfId="0" applyFont="1" applyFill="1" applyBorder="1" applyAlignment="1">
      <alignment horizontal="left" vertical="center"/>
    </xf>
    <xf numFmtId="0" fontId="18" fillId="5" borderId="2" xfId="0" applyFont="1" applyFill="1" applyBorder="1" applyAlignment="1">
      <alignment vertical="center" wrapText="1"/>
    </xf>
    <xf numFmtId="0" fontId="18" fillId="9" borderId="2" xfId="0" applyFont="1" applyFill="1" applyBorder="1" applyAlignment="1">
      <alignment vertical="center" wrapText="1"/>
    </xf>
    <xf numFmtId="181" fontId="7" fillId="0" borderId="0" xfId="0" quotePrefix="1" applyNumberFormat="1" applyFont="1" applyFill="1">
      <alignment vertical="center"/>
    </xf>
    <xf numFmtId="14" fontId="2" fillId="0" borderId="0" xfId="0" applyNumberFormat="1" applyFont="1" applyFill="1">
      <alignment vertical="center"/>
    </xf>
    <xf numFmtId="0" fontId="7" fillId="0" borderId="0" xfId="0" quotePrefix="1" applyFont="1">
      <alignment vertical="center"/>
    </xf>
    <xf numFmtId="0" fontId="8" fillId="0" borderId="0" xfId="0" applyFont="1" applyFill="1">
      <alignment vertical="center"/>
    </xf>
    <xf numFmtId="181" fontId="8" fillId="0" borderId="0" xfId="0" quotePrefix="1" applyNumberFormat="1" applyFont="1" applyFill="1">
      <alignment vertical="center"/>
    </xf>
    <xf numFmtId="0" fontId="7" fillId="0" borderId="0" xfId="0" quotePrefix="1" applyFont="1" applyFill="1">
      <alignment vertical="center"/>
    </xf>
    <xf numFmtId="0" fontId="8" fillId="0" borderId="26" xfId="0" applyFont="1" applyFill="1" applyBorder="1">
      <alignment vertical="center"/>
    </xf>
    <xf numFmtId="0" fontId="26" fillId="0" borderId="0" xfId="0" applyFont="1">
      <alignment vertical="center"/>
    </xf>
    <xf numFmtId="181" fontId="26" fillId="0" borderId="0" xfId="0" applyNumberFormat="1" applyFont="1">
      <alignment vertical="center"/>
    </xf>
    <xf numFmtId="0" fontId="23" fillId="0" borderId="26" xfId="0" applyFont="1" applyFill="1" applyBorder="1" applyAlignment="1">
      <alignment horizontal="center" vertical="center"/>
    </xf>
    <xf numFmtId="41" fontId="24" fillId="0" borderId="26" xfId="1" applyFont="1" applyBorder="1">
      <alignment vertical="center"/>
    </xf>
    <xf numFmtId="0" fontId="27" fillId="0" borderId="27" xfId="0" applyFont="1" applyBorder="1">
      <alignment vertical="center"/>
    </xf>
    <xf numFmtId="181" fontId="8" fillId="0" borderId="27" xfId="0" applyNumberFormat="1" applyFont="1" applyBorder="1">
      <alignment vertical="center"/>
    </xf>
    <xf numFmtId="181" fontId="8" fillId="0" borderId="26" xfId="0" applyNumberFormat="1" applyFont="1" applyBorder="1">
      <alignment vertical="center"/>
    </xf>
    <xf numFmtId="181" fontId="8" fillId="0" borderId="28" xfId="0" applyNumberFormat="1" applyFont="1" applyBorder="1">
      <alignment vertical="center"/>
    </xf>
    <xf numFmtId="0" fontId="8" fillId="0" borderId="27" xfId="0" applyFont="1" applyBorder="1">
      <alignment vertical="center"/>
    </xf>
    <xf numFmtId="0" fontId="28" fillId="0" borderId="28" xfId="0" applyFont="1" applyBorder="1">
      <alignment vertical="center"/>
    </xf>
    <xf numFmtId="0" fontId="28" fillId="0" borderId="27" xfId="0" applyFont="1" applyBorder="1">
      <alignment vertical="center"/>
    </xf>
    <xf numFmtId="41" fontId="8" fillId="0" borderId="26" xfId="1" applyFont="1" applyBorder="1">
      <alignment vertical="center"/>
    </xf>
    <xf numFmtId="0" fontId="2" fillId="5" borderId="0" xfId="0" applyFont="1" applyFill="1">
      <alignment vertical="center"/>
    </xf>
    <xf numFmtId="180" fontId="2" fillId="5" borderId="0" xfId="0" applyNumberFormat="1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1" fillId="4" borderId="22" xfId="0" applyFont="1" applyFill="1" applyBorder="1" applyAlignment="1">
      <alignment vertical="center" wrapText="1"/>
    </xf>
    <xf numFmtId="0" fontId="17" fillId="4" borderId="6" xfId="0" applyFont="1" applyFill="1" applyBorder="1" applyAlignment="1">
      <alignment vertical="center" wrapText="1"/>
    </xf>
    <xf numFmtId="0" fontId="7" fillId="0" borderId="31" xfId="0" applyFont="1" applyBorder="1">
      <alignment vertical="center"/>
    </xf>
    <xf numFmtId="180" fontId="26" fillId="0" borderId="0" xfId="0" applyNumberFormat="1" applyFont="1" applyFill="1" applyAlignment="1">
      <alignment horizontal="center" vertical="center"/>
    </xf>
    <xf numFmtId="0" fontId="8" fillId="5" borderId="0" xfId="0" applyFont="1" applyFill="1">
      <alignment vertical="center"/>
    </xf>
    <xf numFmtId="22" fontId="3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1" fontId="7" fillId="0" borderId="0" xfId="1" applyFont="1">
      <alignment vertical="center"/>
    </xf>
    <xf numFmtId="14" fontId="7" fillId="0" borderId="0" xfId="0" applyNumberFormat="1" applyFont="1">
      <alignment vertical="center"/>
    </xf>
    <xf numFmtId="14" fontId="7" fillId="0" borderId="0" xfId="1" applyNumberFormat="1" applyFont="1">
      <alignment vertical="center"/>
    </xf>
    <xf numFmtId="0" fontId="7" fillId="10" borderId="0" xfId="0" applyFont="1" applyFill="1">
      <alignment vertical="center"/>
    </xf>
    <xf numFmtId="14" fontId="7" fillId="0" borderId="0" xfId="0" applyNumberFormat="1" applyFont="1" applyFill="1">
      <alignment vertical="center"/>
    </xf>
    <xf numFmtId="9" fontId="7" fillId="0" borderId="0" xfId="4" applyFont="1">
      <alignment vertical="center"/>
    </xf>
    <xf numFmtId="0" fontId="31" fillId="0" borderId="0" xfId="0" applyFont="1" applyFill="1" applyAlignment="1">
      <alignment horizontal="center" vertical="center"/>
    </xf>
    <xf numFmtId="41" fontId="2" fillId="0" borderId="0" xfId="1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14" fontId="2" fillId="0" borderId="0" xfId="0" applyNumberFormat="1" applyFont="1" applyBorder="1">
      <alignment vertical="center"/>
    </xf>
    <xf numFmtId="14" fontId="2" fillId="0" borderId="10" xfId="3" applyNumberFormat="1" applyFont="1" applyBorder="1">
      <alignment vertical="center"/>
    </xf>
    <xf numFmtId="0" fontId="6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4" fontId="6" fillId="0" borderId="1" xfId="0" applyNumberFormat="1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41" fontId="2" fillId="0" borderId="1" xfId="1" applyFont="1" applyBorder="1">
      <alignment vertical="center"/>
    </xf>
    <xf numFmtId="0" fontId="8" fillId="0" borderId="0" xfId="0" quotePrefix="1" applyFont="1">
      <alignment vertical="center"/>
    </xf>
    <xf numFmtId="0" fontId="8" fillId="0" borderId="0" xfId="0" quotePrefix="1" applyFont="1" applyFill="1">
      <alignment vertical="center"/>
    </xf>
    <xf numFmtId="0" fontId="32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Fill="1" applyAlignment="1">
      <alignment horizontal="center" vertical="center"/>
    </xf>
    <xf numFmtId="0" fontId="8" fillId="5" borderId="0" xfId="0" quotePrefix="1" applyFont="1" applyFill="1">
      <alignment vertical="center"/>
    </xf>
    <xf numFmtId="0" fontId="33" fillId="0" borderId="0" xfId="0" applyFont="1" applyFill="1">
      <alignment vertical="center"/>
    </xf>
    <xf numFmtId="181" fontId="2" fillId="5" borderId="0" xfId="0" applyNumberFormat="1" applyFont="1" applyFill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14" fillId="5" borderId="1" xfId="0" applyFont="1" applyFill="1" applyBorder="1" applyAlignment="1">
      <alignment vertical="center"/>
    </xf>
    <xf numFmtId="0" fontId="14" fillId="5" borderId="1" xfId="0" quotePrefix="1" applyFont="1" applyFill="1" applyBorder="1" applyAlignment="1">
      <alignment vertical="center"/>
    </xf>
    <xf numFmtId="14" fontId="2" fillId="5" borderId="0" xfId="0" applyNumberFormat="1" applyFont="1" applyFill="1">
      <alignment vertical="center"/>
    </xf>
    <xf numFmtId="0" fontId="13" fillId="0" borderId="0" xfId="3">
      <alignment vertical="center"/>
    </xf>
    <xf numFmtId="0" fontId="2" fillId="5" borderId="0" xfId="0" applyFont="1" applyFill="1" applyAlignment="1">
      <alignment horizontal="center" vertical="center"/>
    </xf>
    <xf numFmtId="0" fontId="32" fillId="0" borderId="0" xfId="0" applyFont="1" applyFill="1">
      <alignment vertical="center"/>
    </xf>
    <xf numFmtId="0" fontId="36" fillId="0" borderId="0" xfId="3" applyFont="1" applyFill="1">
      <alignment vertical="center"/>
    </xf>
    <xf numFmtId="0" fontId="37" fillId="0" borderId="0" xfId="3" applyFont="1" applyFill="1">
      <alignment vertical="center"/>
    </xf>
    <xf numFmtId="0" fontId="7" fillId="6" borderId="26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</cellXfs>
  <cellStyles count="5">
    <cellStyle name="백분율" xfId="4" builtinId="5"/>
    <cellStyle name="쉼표 [0]" xfId="1" builtinId="6"/>
    <cellStyle name="표준" xfId="0" builtinId="0"/>
    <cellStyle name="표준 2" xfId="2" xr:uid="{00000000-0005-0000-0000-000002000000}"/>
    <cellStyle name="하이퍼링크" xfId="3" builtinId="8"/>
  </cellStyles>
  <dxfs count="7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family val="2"/>
        <charset val="129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76" formatCode="General&quot; kg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9" formatCode="yyyy/mm/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fill>
        <patternFill patternType="none">
          <fgColor indexed="64"/>
          <bgColor indexed="65"/>
        </patternFill>
      </fill>
    </dxf>
    <dxf>
      <alignment horizontal="center" vertical="center" textRotation="0" wrapText="0" indent="0" justifyLastLine="0" shrinkToFit="0" readingOrder="0"/>
    </dxf>
    <dxf>
      <font>
        <color rgb="FFFF5050"/>
      </font>
      <border>
        <top style="thin">
          <color rgb="FFFF5050"/>
        </top>
        <vertical/>
        <horizontal/>
      </border>
    </dxf>
    <dxf>
      <border>
        <top style="thin">
          <color theme="1" tint="0.499984740745262"/>
        </top>
        <vertical/>
        <horizontal/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color rgb="FFFF5050"/>
      </font>
      <border>
        <top style="thin">
          <color rgb="FFFF5050"/>
        </top>
        <vertical/>
        <horizontal/>
      </border>
    </dxf>
    <dxf>
      <font>
        <color rgb="FFFF5050"/>
      </font>
      <border>
        <top style="thin">
          <color rgb="FFFF5050"/>
        </top>
        <vertical/>
        <horizontal/>
      </border>
    </dxf>
    <dxf>
      <font>
        <color rgb="FFFF5050"/>
      </font>
      <border>
        <top style="thin">
          <color rgb="FFFF5050"/>
        </top>
        <vertical/>
        <horizontal/>
      </border>
    </dxf>
    <dxf>
      <border>
        <top style="thin">
          <color theme="1" tint="0.499984740745262"/>
        </top>
        <vertical/>
        <horizontal/>
      </border>
    </dxf>
    <dxf>
      <border>
        <top style="thin">
          <color theme="1" tint="0.499984740745262"/>
        </top>
        <vertical/>
        <horizontal/>
      </border>
    </dxf>
    <dxf>
      <border>
        <top style="thin">
          <color theme="1" tint="0.499984740745262"/>
        </top>
        <vertical/>
        <horizontal/>
      </border>
    </dxf>
    <dxf>
      <font>
        <b/>
        <i val="0"/>
        <color rgb="FFFF0000"/>
      </font>
    </dxf>
    <dxf>
      <font>
        <b/>
        <i val="0"/>
        <color rgb="FF0070C0"/>
      </font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76" formatCode="General&quot; kg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80" formatCode="0_);[Red]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80" formatCode="0_);[Red]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80" formatCode="0_);[Red]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9" formatCode="yyyy/mm/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9" formatCode="yyyy/mm/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맑은 고딕"/>
        <scheme val="minor"/>
      </font>
      <numFmt numFmtId="19" formatCode="yyyy/mm/dd"/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</dxf>
    <dxf>
      <font>
        <strike val="0"/>
        <outline val="0"/>
        <shadow val="0"/>
        <u val="none"/>
        <vertAlign val="baseline"/>
        <sz val="8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strike/>
        <color theme="2" tint="-0.24994659260841701"/>
      </font>
    </dxf>
    <dxf>
      <font>
        <strike/>
        <color theme="2" tint="-0.24994659260841701"/>
      </font>
    </dxf>
    <dxf>
      <font>
        <strike/>
        <color theme="2" tint="-0.24994659260841701"/>
      </font>
    </dxf>
    <dxf>
      <font>
        <strike/>
        <color theme="2" tint="-0.24994659260841701"/>
      </font>
    </dxf>
    <dxf>
      <font>
        <strike/>
        <color theme="2" tint="-0.24994659260841701"/>
      </font>
    </dxf>
    <dxf>
      <font>
        <strike/>
        <color theme="2" tint="-0.24994659260841701"/>
      </font>
    </dxf>
    <dxf>
      <font>
        <strike/>
        <color theme="2" tint="-0.24994659260841701"/>
      </font>
    </dxf>
  </dxfs>
  <tableStyles count="1" defaultTableStyle="TableStyleMedium2" defaultPivotStyle="PivotStyleLight16">
    <tableStyle name="주문" pivot="0" count="0" xr9:uid="{00000000-0011-0000-FFFF-FFFF00000000}"/>
  </tableStyles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647700</xdr:colOff>
      <xdr:row>7</xdr:row>
      <xdr:rowOff>180975</xdr:rowOff>
    </xdr:from>
    <xdr:to>
      <xdr:col>27</xdr:col>
      <xdr:colOff>0</xdr:colOff>
      <xdr:row>9</xdr:row>
      <xdr:rowOff>9525</xdr:rowOff>
    </xdr:to>
    <xdr:sp macro="" textlink="">
      <xdr:nvSpPr>
        <xdr:cNvPr id="4" name="화살표: 오른쪽 3">
          <a:extLst>
            <a:ext uri="{FF2B5EF4-FFF2-40B4-BE49-F238E27FC236}">
              <a16:creationId xmlns:a16="http://schemas.microsoft.com/office/drawing/2014/main" id="{D404F2B7-755B-4066-B52B-3525D92E6FFC}"/>
            </a:ext>
          </a:extLst>
        </xdr:cNvPr>
        <xdr:cNvSpPr/>
      </xdr:nvSpPr>
      <xdr:spPr>
        <a:xfrm>
          <a:off x="20716875" y="1543050"/>
          <a:ext cx="381000" cy="247650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26</xdr:col>
      <xdr:colOff>647700</xdr:colOff>
      <xdr:row>20</xdr:row>
      <xdr:rowOff>180975</xdr:rowOff>
    </xdr:from>
    <xdr:to>
      <xdr:col>27</xdr:col>
      <xdr:colOff>0</xdr:colOff>
      <xdr:row>22</xdr:row>
      <xdr:rowOff>9525</xdr:rowOff>
    </xdr:to>
    <xdr:sp macro="" textlink="">
      <xdr:nvSpPr>
        <xdr:cNvPr id="5" name="화살표: 오른쪽 4">
          <a:extLst>
            <a:ext uri="{FF2B5EF4-FFF2-40B4-BE49-F238E27FC236}">
              <a16:creationId xmlns:a16="http://schemas.microsoft.com/office/drawing/2014/main" id="{B1D831A9-2728-49DE-B9DB-DD5BB6A792B0}"/>
            </a:ext>
          </a:extLst>
        </xdr:cNvPr>
        <xdr:cNvSpPr/>
      </xdr:nvSpPr>
      <xdr:spPr>
        <a:xfrm>
          <a:off x="20716875" y="4267200"/>
          <a:ext cx="381000" cy="247650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주문" displayName="주문" ref="A1:T601" totalsRowShown="0" headerRowDxfId="66" dataDxfId="65">
  <sortState xmlns:xlrd2="http://schemas.microsoft.com/office/spreadsheetml/2017/richdata2" ref="A2:T320">
    <sortCondition ref="A2:A320"/>
  </sortState>
  <tableColumns count="20">
    <tableColumn id="1" xr3:uid="{00000000-0010-0000-0000-000001000000}" name="납기" dataDxfId="64"/>
    <tableColumn id="2" xr3:uid="{00000000-0010-0000-0000-000002000000}" name="주문처" dataDxfId="63"/>
    <tableColumn id="11" xr3:uid="{00000000-0010-0000-0000-00000B000000}" name="식사시간" dataDxfId="62"/>
    <tableColumn id="3" xr3:uid="{00000000-0010-0000-0000-000003000000}" name="상품" dataDxfId="61"/>
    <tableColumn id="10" xr3:uid="{00000000-0010-0000-0000-00000A000000}" name="식품속성" dataDxfId="60"/>
    <tableColumn id="18" xr3:uid="{00000000-0010-0000-0000-000012000000}" name="돈육두께" dataDxfId="59"/>
    <tableColumn id="17" xr3:uid="{00000000-0010-0000-0000-000011000000}" name="돈육가로" dataDxfId="58"/>
    <tableColumn id="16" xr3:uid="{00000000-0010-0000-0000-000010000000}" name="돈육세로" dataDxfId="57"/>
    <tableColumn id="4" xr3:uid="{00000000-0010-0000-0000-000004000000}" name="단위" dataDxfId="56">
      <calculatedColumnFormula>VLOOKUP(주문[[#This Row],[상품]],품목단위,3,0)</calculatedColumnFormula>
    </tableColumn>
    <tableColumn id="5" xr3:uid="{00000000-0010-0000-0000-000005000000}" name="단가" dataDxfId="55" dataCellStyle="쉼표 [0]">
      <calculatedColumnFormula>LOOKUP(2,1/((상품자료[상품]=D2)*(상품자료[단위]=I2)*(상품자료[등록일]&lt;=Q2)),상품자료[단가])</calculatedColumnFormula>
    </tableColumn>
    <tableColumn id="8" xr3:uid="{00000000-0010-0000-0000-000008000000}" name="수량" dataDxfId="54"/>
    <tableColumn id="9" xr3:uid="{00000000-0010-0000-0000-000009000000}" name="금액" dataDxfId="53" dataCellStyle="쉼표 [0]">
      <calculatedColumnFormula>주문[수량]*주문[단가]</calculatedColumnFormula>
    </tableColumn>
    <tableColumn id="14" xr3:uid="{00000000-0010-0000-0000-00000E000000}" name="확정여부" dataDxfId="52" dataCellStyle="쉼표 [0]"/>
    <tableColumn id="6" xr3:uid="{00000000-0010-0000-0000-000006000000}" name="텍스트" dataDxfId="51">
      <calculatedColumnFormula array="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calculatedColumnFormula>
    </tableColumn>
    <tableColumn id="15" xr3:uid="{00000000-0010-0000-0000-00000F000000}" name="텍스트2" dataDxfId="50">
      <calculatedColumnFormula>주문[[#This Row],[식사시간]]&amp;"_"&amp;주문[[#This Row],[상품]]&amp;"_"&amp;주문[[#This Row],[단위]]*주문[[#This Row],[수량]]&amp;"kg"&amp;"_"&amp;주문[[#This Row],[확정여부]]</calculatedColumnFormula>
    </tableColumn>
    <tableColumn id="19" xr3:uid="{00000000-0010-0000-0000-000013000000}" name="고기스펙" dataDxfId="49">
      <calculatedColumnFormula array="1">주문[[#This Row],[돈육두께]]&amp;"*"&amp;주문[[#This Row],[돈육가로]]&amp;"*"&amp;주문[[#This Row],[돈육세로]]</calculatedColumnFormula>
    </tableColumn>
    <tableColumn id="7" xr3:uid="{00000000-0010-0000-0000-000007000000}" name="명세서일자" dataDxfId="48"/>
    <tableColumn id="20" xr3:uid="{00000000-0010-0000-0000-000014000000}" name="한축통보" dataDxfId="47"/>
    <tableColumn id="12" xr3:uid="{00000000-0010-0000-0000-00000C000000}" name="품번" dataDxfId="46">
      <calculatedColumnFormula>VLOOKUP(주문[[#This Row],[상품]],품목단위,2,FALSE)</calculatedColumnFormula>
    </tableColumn>
    <tableColumn id="13" xr3:uid="{00000000-0010-0000-0000-00000D000000}" name="박달재LPC" dataDxfId="4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상품자료" displayName="상품자료" ref="B2:F55" totalsRowShown="0" headerRowDxfId="32">
  <autoFilter ref="B2:F55" xr:uid="{00000000-0009-0000-0100-000002000000}"/>
  <tableColumns count="5">
    <tableColumn id="1" xr3:uid="{00000000-0010-0000-0100-000001000000}" name="거래처" dataDxfId="31"/>
    <tableColumn id="2" xr3:uid="{00000000-0010-0000-0100-000002000000}" name="상품" dataDxfId="30"/>
    <tableColumn id="3" xr3:uid="{00000000-0010-0000-0100-000003000000}" name="등록일" dataDxfId="29"/>
    <tableColumn id="4" xr3:uid="{00000000-0010-0000-0100-000004000000}" name="단위" dataDxfId="28"/>
    <tableColumn id="5" xr3:uid="{00000000-0010-0000-0100-000005000000}" name="단가" dataDxfId="27" dataCellStyle="쉼표 [0]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주문처" displayName="주문처" ref="K2:T35" totalsRowShown="0" headerRowDxfId="26" dataDxfId="25">
  <autoFilter ref="K2:T35" xr:uid="{00000000-0009-0000-0100-000003000000}"/>
  <tableColumns count="10">
    <tableColumn id="1" xr3:uid="{00000000-0010-0000-0200-000001000000}" name="주문처" dataDxfId="24"/>
    <tableColumn id="11" xr3:uid="{D643F5A2-5FAE-4FD6-BD51-41DFC66B32A2}" name="계약형태" dataDxfId="23"/>
    <tableColumn id="9" xr3:uid="{00000000-0010-0000-0200-000009000000}" name="사업자번호" dataDxfId="22"/>
    <tableColumn id="2" xr3:uid="{00000000-0010-0000-0200-000002000000}" name="연락처1" dataDxfId="21"/>
    <tableColumn id="3" xr3:uid="{00000000-0010-0000-0200-000003000000}" name="행정실" dataDxfId="20"/>
    <tableColumn id="4" xr3:uid="{00000000-0010-0000-0200-000004000000}" name="기존영양사님" dataDxfId="19"/>
    <tableColumn id="7" xr3:uid="{7F1DA901-AB2A-4D1A-AC07-781CDAFE62B4}" name="변경영양사님" dataDxfId="18"/>
    <tableColumn id="8" xr3:uid="{00000000-0010-0000-0200-000008000000}" name="3월" dataDxfId="17"/>
    <tableColumn id="5" xr3:uid="{00000000-0010-0000-0200-000005000000}" name="4월" dataDxfId="16"/>
    <tableColumn id="6" xr3:uid="{00000000-0010-0000-0200-000006000000}" name="5월" dataDxfId="1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상품" displayName="상품" ref="X2:X16" totalsRowShown="0" headerRowDxfId="14" dataDxfId="13">
  <autoFilter ref="X2:X16" xr:uid="{00000000-0009-0000-0100-000004000000}"/>
  <tableColumns count="1">
    <tableColumn id="1" xr3:uid="{00000000-0010-0000-0300-000001000000}" name="상품" dataDxfId="1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표5" displayName="표5" ref="Z2:AC24" totalsRowShown="0" headerRowDxfId="11" dataDxfId="10">
  <autoFilter ref="Z2:AC24" xr:uid="{00000000-0009-0000-0100-000005000000}"/>
  <tableColumns count="4">
    <tableColumn id="1" xr3:uid="{00000000-0010-0000-0400-000001000000}" name="식품속성" dataDxfId="9"/>
    <tableColumn id="2" xr3:uid="{00000000-0010-0000-0400-000002000000}" name="평균스펙" dataDxfId="8"/>
    <tableColumn id="3" xr3:uid="{00000000-0010-0000-0400-000003000000}" name="비고1" dataDxfId="7"/>
    <tableColumn id="4" xr3:uid="{00000000-0010-0000-0400-000004000000}" name="비고2" dataDxfId="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식사기간" displayName="식사기간" ref="V2:V6" totalsRowShown="0" headerRowDxfId="5" dataDxfId="4">
  <autoFilter ref="V2:V6" xr:uid="{00000000-0009-0000-0100-000006000000}"/>
  <tableColumns count="1">
    <tableColumn id="1" xr3:uid="{00000000-0010-0000-0500-000001000000}" name="식사시간" dataDxfId="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확정여부" displayName="확정여부" ref="AG2:AG6" totalsRowShown="0">
  <autoFilter ref="AG2:AG6" xr:uid="{00000000-0009-0000-0100-00000A000000}"/>
  <tableColumns count="1">
    <tableColumn id="1" xr3:uid="{00000000-0010-0000-0600-000001000000}" name="확정여부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돈육두께" displayName="돈육두께" ref="AE2:AE4" totalsRowShown="0" headerRowDxfId="2" dataDxfId="1">
  <autoFilter ref="AE2:AE4" xr:uid="{00000000-0009-0000-0100-000009000000}"/>
  <tableColumns count="1">
    <tableColumn id="1" xr3:uid="{00000000-0010-0000-0700-000001000000}" name="돈육두께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.xml"/><Relationship Id="rId13" Type="http://schemas.openxmlformats.org/officeDocument/2006/relationships/table" Target="../tables/table8.xml"/><Relationship Id="rId3" Type="http://schemas.openxmlformats.org/officeDocument/2006/relationships/hyperlink" Target="mailto:es19011@korea.kr" TargetMode="External"/><Relationship Id="rId7" Type="http://schemas.openxmlformats.org/officeDocument/2006/relationships/table" Target="../tables/table2.xml"/><Relationship Id="rId12" Type="http://schemas.openxmlformats.org/officeDocument/2006/relationships/table" Target="../tables/table7.xml"/><Relationship Id="rId2" Type="http://schemas.openxmlformats.org/officeDocument/2006/relationships/hyperlink" Target="mailto:es19261@korea.kr" TargetMode="External"/><Relationship Id="rId1" Type="http://schemas.openxmlformats.org/officeDocument/2006/relationships/hyperlink" Target="mailto:es19031@korea.kr" TargetMode="External"/><Relationship Id="rId6" Type="http://schemas.openxmlformats.org/officeDocument/2006/relationships/vmlDrawing" Target="../drawings/vmlDrawing4.vml"/><Relationship Id="rId11" Type="http://schemas.openxmlformats.org/officeDocument/2006/relationships/table" Target="../tables/table6.xml"/><Relationship Id="rId5" Type="http://schemas.openxmlformats.org/officeDocument/2006/relationships/drawing" Target="../drawings/drawing1.xml"/><Relationship Id="rId10" Type="http://schemas.openxmlformats.org/officeDocument/2006/relationships/table" Target="../tables/table5.xml"/><Relationship Id="rId4" Type="http://schemas.openxmlformats.org/officeDocument/2006/relationships/printerSettings" Target="../printerSettings/printerSettings5.bin"/><Relationship Id="rId9" Type="http://schemas.openxmlformats.org/officeDocument/2006/relationships/table" Target="../tables/table4.xml"/><Relationship Id="rId1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V601"/>
  <sheetViews>
    <sheetView showGridLines="0" tabSelected="1" zoomScale="145" zoomScaleNormal="145" workbookViewId="0">
      <pane ySplit="1" topLeftCell="A586" activePane="bottomLeft" state="frozen"/>
      <selection pane="bottomLeft" activeCell="R601" sqref="R601"/>
    </sheetView>
  </sheetViews>
  <sheetFormatPr defaultColWidth="9" defaultRowHeight="16.5"/>
  <cols>
    <col min="1" max="1" width="9" style="1" customWidth="1"/>
    <col min="2" max="2" width="10.375" style="3" customWidth="1"/>
    <col min="3" max="3" width="6.875" style="3" customWidth="1"/>
    <col min="4" max="4" width="13.25" style="1" customWidth="1"/>
    <col min="5" max="5" width="9.75" style="1" customWidth="1"/>
    <col min="6" max="7" width="9.75" style="44" customWidth="1"/>
    <col min="8" max="8" width="12" style="44" customWidth="1"/>
    <col min="9" max="9" width="9" style="3"/>
    <col min="10" max="10" width="8.625" style="3" customWidth="1"/>
    <col min="11" max="13" width="8" style="3" customWidth="1"/>
    <col min="14" max="14" width="30.875" hidden="1" customWidth="1"/>
    <col min="15" max="15" width="25.25" hidden="1" customWidth="1"/>
    <col min="16" max="16" width="9" style="3" hidden="1" customWidth="1"/>
    <col min="17" max="19" width="9" style="3"/>
    <col min="20" max="20" width="16.625" style="3" customWidth="1"/>
    <col min="21" max="21" width="9" style="3" customWidth="1"/>
    <col min="22" max="22" width="10.75" style="3" customWidth="1"/>
    <col min="23" max="16384" width="9" style="3"/>
  </cols>
  <sheetData>
    <row r="1" spans="1:22" s="2" customFormat="1" ht="18.600000000000001" customHeight="1">
      <c r="A1" s="5" t="s">
        <v>823</v>
      </c>
      <c r="B1" s="6" t="s">
        <v>0</v>
      </c>
      <c r="C1" s="6" t="s">
        <v>18</v>
      </c>
      <c r="D1" s="5" t="s">
        <v>59</v>
      </c>
      <c r="E1" s="5" t="s">
        <v>70</v>
      </c>
      <c r="F1" s="43" t="s">
        <v>161</v>
      </c>
      <c r="G1" s="43" t="s">
        <v>162</v>
      </c>
      <c r="H1" s="43" t="s">
        <v>163</v>
      </c>
      <c r="I1" s="6" t="s">
        <v>15</v>
      </c>
      <c r="J1" s="6" t="s">
        <v>4</v>
      </c>
      <c r="K1" s="6" t="s">
        <v>2</v>
      </c>
      <c r="L1" s="6" t="s">
        <v>3</v>
      </c>
      <c r="M1" s="6" t="s">
        <v>63</v>
      </c>
      <c r="N1" s="6" t="s">
        <v>1</v>
      </c>
      <c r="O1" s="6" t="s">
        <v>359</v>
      </c>
      <c r="P1" s="2" t="s">
        <v>164</v>
      </c>
      <c r="Q1" s="2" t="s">
        <v>170</v>
      </c>
      <c r="R1" s="2" t="s">
        <v>385</v>
      </c>
      <c r="S1" s="2" t="s">
        <v>171</v>
      </c>
      <c r="T1" s="166" t="s">
        <v>803</v>
      </c>
      <c r="V1" s="166">
        <f ca="1">NOW()</f>
        <v>44663.516283564815</v>
      </c>
    </row>
    <row r="2" spans="1:22" ht="12">
      <c r="A2" s="1">
        <v>44501</v>
      </c>
      <c r="B2" s="20" t="s">
        <v>77</v>
      </c>
      <c r="C2" s="3" t="s">
        <v>74</v>
      </c>
      <c r="D2" s="1" t="s">
        <v>78</v>
      </c>
      <c r="I2" s="15">
        <f>VLOOKUP(주문[[#This Row],[상품]],품목단위,3,0)</f>
        <v>10</v>
      </c>
      <c r="J2" s="21">
        <f>LOOKUP(2,1/((상품자료[상품]=D2)*(상품자료[단위]=I2)*(상품자료[등록일]&lt;=Q2)),상품자료[단가])</f>
        <v>41000</v>
      </c>
      <c r="K2" s="3">
        <v>9</v>
      </c>
      <c r="L2" s="4">
        <f>주문[수량]*주문[단가]</f>
        <v>369000</v>
      </c>
      <c r="M2" s="4" t="s">
        <v>67</v>
      </c>
      <c r="N2" s="20" t="str">
        <f t="array" ref="N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목도초_공_()_90kg____확정</v>
      </c>
      <c r="O2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2" s="20" t="str">
        <f t="array" ref="P2">주문[[#This Row],[돈육두께]]&amp;"*"&amp;주문[[#This Row],[돈육가로]]&amp;"*"&amp;주문[[#This Row],[돈육세로]]</f>
        <v>**</v>
      </c>
      <c r="Q2" s="70">
        <v>44501</v>
      </c>
      <c r="R2" s="70"/>
      <c r="S2" s="2" t="str">
        <f>VLOOKUP(주문[[#This Row],[상품]],품목단위,2,FALSE)</f>
        <v>gs00079</v>
      </c>
    </row>
    <row r="3" spans="1:22" ht="12">
      <c r="A3" s="1">
        <v>44501</v>
      </c>
      <c r="B3" s="20" t="s">
        <v>79</v>
      </c>
      <c r="C3" s="3" t="s">
        <v>74</v>
      </c>
      <c r="D3" s="1" t="s">
        <v>61</v>
      </c>
      <c r="I3" s="15">
        <f>VLOOKUP(주문[[#This Row],[상품]],품목단위,3,0)</f>
        <v>10</v>
      </c>
      <c r="J3" s="21">
        <f>LOOKUP(2,1/((상품자료[상품]=D3)*(상품자료[단위]=I3)*(상품자료[등록일]&lt;=Q3)),상품자료[단가])</f>
        <v>42500</v>
      </c>
      <c r="K3" s="3">
        <v>2</v>
      </c>
      <c r="L3" s="4">
        <f>주문[수량]*주문[단가]</f>
        <v>85000</v>
      </c>
      <c r="M3" s="4" t="s">
        <v>75</v>
      </c>
      <c r="N3" s="20" t="str">
        <f t="array" ref="N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목도초_공_()_20kg____확정</v>
      </c>
      <c r="O3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3" s="20" t="str">
        <f t="array" ref="P3">주문[[#This Row],[돈육두께]]&amp;"*"&amp;주문[[#This Row],[돈육가로]]&amp;"*"&amp;주문[[#This Row],[돈육세로]]</f>
        <v>**</v>
      </c>
      <c r="Q3" s="70">
        <v>44501</v>
      </c>
      <c r="R3" s="70"/>
      <c r="S3" s="2" t="str">
        <f>VLOOKUP(주문[[#This Row],[상품]],품목단위,2,FALSE)</f>
        <v>gs00148</v>
      </c>
    </row>
    <row r="4" spans="1:22" ht="12">
      <c r="A4" s="1">
        <v>44501</v>
      </c>
      <c r="B4" s="20" t="s">
        <v>80</v>
      </c>
      <c r="C4" s="3" t="s">
        <v>74</v>
      </c>
      <c r="D4" s="1" t="s">
        <v>73</v>
      </c>
      <c r="I4" s="15">
        <f>VLOOKUP(주문[[#This Row],[상품]],품목단위,3,0)</f>
        <v>10</v>
      </c>
      <c r="J4" s="21">
        <f>LOOKUP(2,1/((상품자료[상품]=D4)*(상품자료[단위]=I4)*(상품자료[등록일]&lt;=Q4)),상품자료[단가])</f>
        <v>41000</v>
      </c>
      <c r="K4" s="3">
        <v>9</v>
      </c>
      <c r="L4" s="4">
        <f>주문[수량]*주문[단가]</f>
        <v>369000</v>
      </c>
      <c r="M4" s="4" t="s">
        <v>75</v>
      </c>
      <c r="N4" s="20" t="str">
        <f t="array" ref="N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감물초_공_()_90kg____확정</v>
      </c>
      <c r="O4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4" s="20" t="str">
        <f t="array" ref="P4">주문[[#This Row],[돈육두께]]&amp;"*"&amp;주문[[#This Row],[돈육가로]]&amp;"*"&amp;주문[[#This Row],[돈육세로]]</f>
        <v>**</v>
      </c>
      <c r="Q4" s="70">
        <v>44501</v>
      </c>
      <c r="R4" s="70"/>
      <c r="S4" s="2" t="str">
        <f>VLOOKUP(주문[[#This Row],[상품]],품목단위,2,FALSE)</f>
        <v>gs00079</v>
      </c>
    </row>
    <row r="5" spans="1:22" ht="12">
      <c r="A5" s="1">
        <v>44501</v>
      </c>
      <c r="B5" s="20" t="s">
        <v>80</v>
      </c>
      <c r="C5" s="3" t="s">
        <v>74</v>
      </c>
      <c r="D5" s="1" t="s">
        <v>61</v>
      </c>
      <c r="I5" s="15">
        <f>VLOOKUP(주문[[#This Row],[상품]],품목단위,3,0)</f>
        <v>10</v>
      </c>
      <c r="J5" s="21">
        <f>LOOKUP(2,1/((상품자료[상품]=D5)*(상품자료[단위]=I5)*(상품자료[등록일]&lt;=Q5)),상품자료[단가])</f>
        <v>42500</v>
      </c>
      <c r="K5" s="3">
        <v>2</v>
      </c>
      <c r="L5" s="4">
        <f>주문[수량]*주문[단가]</f>
        <v>85000</v>
      </c>
      <c r="M5" s="4" t="s">
        <v>75</v>
      </c>
      <c r="N5" s="20" t="str">
        <f t="array" ref="N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감물초_공_()_20kg____확정</v>
      </c>
      <c r="O5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5" s="20" t="str">
        <f t="array" ref="P5">주문[[#This Row],[돈육두께]]&amp;"*"&amp;주문[[#This Row],[돈육가로]]&amp;"*"&amp;주문[[#This Row],[돈육세로]]</f>
        <v>**</v>
      </c>
      <c r="Q5" s="70">
        <v>44501</v>
      </c>
      <c r="R5" s="70"/>
      <c r="S5" s="2" t="str">
        <f>VLOOKUP(주문[[#This Row],[상품]],품목단위,2,FALSE)</f>
        <v>gs00148</v>
      </c>
    </row>
    <row r="6" spans="1:22" ht="12">
      <c r="A6" s="1">
        <v>44501</v>
      </c>
      <c r="B6" s="20" t="s">
        <v>81</v>
      </c>
      <c r="C6" s="3" t="s">
        <v>74</v>
      </c>
      <c r="D6" s="1" t="s">
        <v>9</v>
      </c>
      <c r="I6" s="15">
        <f>VLOOKUP(주문[[#This Row],[상품]],품목단위,3,0)</f>
        <v>1</v>
      </c>
      <c r="J6" s="21">
        <f>LOOKUP(2,1/((상품자료[상품]=D6)*(상품자료[단위]=I6)*(상품자료[등록일]&lt;=Q6)),상품자료[단가])</f>
        <v>50000</v>
      </c>
      <c r="K6" s="3">
        <v>2</v>
      </c>
      <c r="L6" s="4">
        <f>주문[수량]*주문[단가]</f>
        <v>100000</v>
      </c>
      <c r="M6" s="4" t="s">
        <v>75</v>
      </c>
      <c r="N6" s="20" t="str">
        <f t="array" ref="N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소수초_공_()_2kg____확정</v>
      </c>
      <c r="O6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6" s="20" t="str">
        <f t="array" ref="P6">주문[[#This Row],[돈육두께]]&amp;"*"&amp;주문[[#This Row],[돈육가로]]&amp;"*"&amp;주문[[#This Row],[돈육세로]]</f>
        <v>**</v>
      </c>
      <c r="Q6" s="70">
        <v>44501</v>
      </c>
      <c r="R6" s="70"/>
      <c r="S6" s="2" t="str">
        <f>VLOOKUP(주문[[#This Row],[상품]],품목단위,2,FALSE)</f>
        <v>gs00012</v>
      </c>
    </row>
    <row r="7" spans="1:22" ht="12">
      <c r="A7" s="1">
        <v>44501</v>
      </c>
      <c r="B7" s="20" t="s">
        <v>81</v>
      </c>
      <c r="C7" s="3" t="s">
        <v>74</v>
      </c>
      <c r="D7" s="1" t="s">
        <v>73</v>
      </c>
      <c r="I7" s="15">
        <f>VLOOKUP(주문[[#This Row],[상품]],품목단위,3,0)</f>
        <v>10</v>
      </c>
      <c r="J7" s="21">
        <f>LOOKUP(2,1/((상품자료[상품]=D7)*(상품자료[단위]=I7)*(상품자료[등록일]&lt;=Q7)),상품자료[단가])</f>
        <v>41000</v>
      </c>
      <c r="K7" s="3">
        <v>5</v>
      </c>
      <c r="L7" s="4">
        <f>주문[수량]*주문[단가]</f>
        <v>205000</v>
      </c>
      <c r="M7" s="4" t="s">
        <v>75</v>
      </c>
      <c r="N7" s="20" t="str">
        <f t="array" ref="N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소수초_공_()_50kg____확정</v>
      </c>
      <c r="O7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7" s="20" t="str">
        <f t="array" ref="P7">주문[[#This Row],[돈육두께]]&amp;"*"&amp;주문[[#This Row],[돈육가로]]&amp;"*"&amp;주문[[#This Row],[돈육세로]]</f>
        <v>**</v>
      </c>
      <c r="Q7" s="70">
        <v>44501</v>
      </c>
      <c r="R7" s="70"/>
      <c r="S7" s="2" t="str">
        <f>VLOOKUP(주문[[#This Row],[상품]],품목단위,2,FALSE)</f>
        <v>gs00079</v>
      </c>
    </row>
    <row r="8" spans="1:22" ht="9.75" customHeight="1">
      <c r="A8" s="1">
        <v>44501</v>
      </c>
      <c r="B8" s="20" t="s">
        <v>81</v>
      </c>
      <c r="C8" s="3" t="s">
        <v>74</v>
      </c>
      <c r="D8" s="1" t="s">
        <v>61</v>
      </c>
      <c r="I8" s="15">
        <f>VLOOKUP(주문[[#This Row],[상품]],품목단위,3,0)</f>
        <v>10</v>
      </c>
      <c r="J8" s="21">
        <f>LOOKUP(2,1/((상품자료[상품]=D8)*(상품자료[단위]=I8)*(상품자료[등록일]&lt;=Q8)),상품자료[단가])</f>
        <v>42500</v>
      </c>
      <c r="K8" s="3">
        <v>3</v>
      </c>
      <c r="L8" s="4">
        <f>주문[수량]*주문[단가]</f>
        <v>127500</v>
      </c>
      <c r="M8" s="4" t="s">
        <v>75</v>
      </c>
      <c r="N8" s="20" t="str">
        <f t="array" ref="N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소수초_공_()_30kg____확정</v>
      </c>
      <c r="O8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8" s="20" t="str">
        <f t="array" ref="P8">주문[[#This Row],[돈육두께]]&amp;"*"&amp;주문[[#This Row],[돈육가로]]&amp;"*"&amp;주문[[#This Row],[돈육세로]]</f>
        <v>**</v>
      </c>
      <c r="Q8" s="70">
        <v>44501</v>
      </c>
      <c r="R8" s="70"/>
      <c r="S8" s="2" t="str">
        <f>VLOOKUP(주문[[#This Row],[상품]],품목단위,2,FALSE)</f>
        <v>gs00148</v>
      </c>
    </row>
    <row r="9" spans="1:22" ht="12">
      <c r="A9" s="1">
        <v>44501</v>
      </c>
      <c r="B9" s="20" t="s">
        <v>82</v>
      </c>
      <c r="C9" s="3" t="s">
        <v>74</v>
      </c>
      <c r="D9" s="1" t="s">
        <v>9</v>
      </c>
      <c r="I9" s="15">
        <f>VLOOKUP(주문[[#This Row],[상품]],품목단위,3,0)</f>
        <v>1</v>
      </c>
      <c r="J9" s="21">
        <f>LOOKUP(2,1/((상품자료[상품]=D9)*(상품자료[단위]=I9)*(상품자료[등록일]&lt;=Q9)),상품자료[단가])</f>
        <v>50000</v>
      </c>
      <c r="K9" s="3">
        <v>3</v>
      </c>
      <c r="L9" s="4">
        <f>주문[수량]*주문[단가]</f>
        <v>150000</v>
      </c>
      <c r="M9" s="4" t="s">
        <v>75</v>
      </c>
      <c r="N9" s="20" t="str">
        <f t="array" ref="N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보광초_공_()_3kg____확정</v>
      </c>
      <c r="O9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9" s="20" t="str">
        <f t="array" ref="P9">주문[[#This Row],[돈육두께]]&amp;"*"&amp;주문[[#This Row],[돈육가로]]&amp;"*"&amp;주문[[#This Row],[돈육세로]]</f>
        <v>**</v>
      </c>
      <c r="Q9" s="70">
        <v>44501</v>
      </c>
      <c r="R9" s="70"/>
      <c r="S9" s="2" t="str">
        <f>VLOOKUP(주문[[#This Row],[상품]],품목단위,2,FALSE)</f>
        <v>gs00012</v>
      </c>
    </row>
    <row r="10" spans="1:22" ht="12">
      <c r="A10" s="1">
        <v>44501</v>
      </c>
      <c r="B10" s="20" t="s">
        <v>82</v>
      </c>
      <c r="C10" s="3" t="s">
        <v>74</v>
      </c>
      <c r="D10" s="1" t="s">
        <v>73</v>
      </c>
      <c r="I10" s="15">
        <f>VLOOKUP(주문[[#This Row],[상품]],품목단위,3,0)</f>
        <v>10</v>
      </c>
      <c r="J10" s="21">
        <f>LOOKUP(2,1/((상품자료[상품]=D10)*(상품자료[단위]=I10)*(상품자료[등록일]&lt;=Q10)),상품자료[단가])</f>
        <v>41000</v>
      </c>
      <c r="K10" s="3">
        <v>9</v>
      </c>
      <c r="L10" s="4">
        <f>주문[수량]*주문[단가]</f>
        <v>369000</v>
      </c>
      <c r="M10" s="4" t="s">
        <v>75</v>
      </c>
      <c r="N10" s="20" t="str">
        <f t="array" ref="N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보광초_공_()_90kg____확정</v>
      </c>
      <c r="O10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10" s="20" t="str">
        <f t="array" ref="P10">주문[[#This Row],[돈육두께]]&amp;"*"&amp;주문[[#This Row],[돈육가로]]&amp;"*"&amp;주문[[#This Row],[돈육세로]]</f>
        <v>**</v>
      </c>
      <c r="Q10" s="70">
        <v>44501</v>
      </c>
      <c r="R10" s="70"/>
      <c r="S10" s="2" t="str">
        <f>VLOOKUP(주문[[#This Row],[상품]],품목단위,2,FALSE)</f>
        <v>gs00079</v>
      </c>
    </row>
    <row r="11" spans="1:22" ht="12">
      <c r="A11" s="1">
        <v>44501</v>
      </c>
      <c r="B11" s="20" t="s">
        <v>82</v>
      </c>
      <c r="C11" s="3" t="s">
        <v>74</v>
      </c>
      <c r="D11" s="1" t="s">
        <v>61</v>
      </c>
      <c r="I11" s="15">
        <f>VLOOKUP(주문[[#This Row],[상품]],품목단위,3,0)</f>
        <v>10</v>
      </c>
      <c r="J11" s="21">
        <f>LOOKUP(2,1/((상품자료[상품]=D11)*(상품자료[단위]=I11)*(상품자료[등록일]&lt;=Q11)),상품자료[단가])</f>
        <v>42500</v>
      </c>
      <c r="K11" s="3">
        <v>5</v>
      </c>
      <c r="L11" s="4">
        <f>주문[수량]*주문[단가]</f>
        <v>212500</v>
      </c>
      <c r="M11" s="4" t="s">
        <v>75</v>
      </c>
      <c r="N11" s="20" t="str">
        <f t="array" ref="N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보광초_공_()_50kg____확정</v>
      </c>
      <c r="O11" s="20" t="str">
        <f>주문[[#This Row],[식사시간]]&amp;"_"&amp;주문[[#This Row],[상품]]&amp;"_"&amp;주문[[#This Row],[단위]]*주문[[#This Row],[수량]]&amp;"kg"&amp;"_"&amp;주문[[#This Row],[확정여부]]</f>
        <v>공통_찹쌀백미(유)_50kg_확정</v>
      </c>
      <c r="P11" s="20" t="str">
        <f t="array" ref="P11">주문[[#This Row],[돈육두께]]&amp;"*"&amp;주문[[#This Row],[돈육가로]]&amp;"*"&amp;주문[[#This Row],[돈육세로]]</f>
        <v>**</v>
      </c>
      <c r="Q11" s="70">
        <v>44501</v>
      </c>
      <c r="R11" s="70"/>
      <c r="S11" s="2" t="str">
        <f>VLOOKUP(주문[[#This Row],[상품]],품목단위,2,FALSE)</f>
        <v>gs00148</v>
      </c>
    </row>
    <row r="12" spans="1:22" ht="12">
      <c r="A12" s="1">
        <v>44501</v>
      </c>
      <c r="B12" s="20" t="s">
        <v>83</v>
      </c>
      <c r="C12" s="3" t="s">
        <v>74</v>
      </c>
      <c r="D12" s="1" t="s">
        <v>9</v>
      </c>
      <c r="I12" s="15">
        <f>VLOOKUP(주문[[#This Row],[상품]],품목단위,3,0)</f>
        <v>1</v>
      </c>
      <c r="J12" s="21">
        <f>LOOKUP(2,1/((상품자료[상품]=D12)*(상품자료[단위]=I12)*(상품자료[등록일]&lt;=Q12)),상품자료[단가])</f>
        <v>50000</v>
      </c>
      <c r="K12" s="3">
        <v>4</v>
      </c>
      <c r="L12" s="4">
        <f>주문[수량]*주문[단가]</f>
        <v>200000</v>
      </c>
      <c r="M12" s="4" t="s">
        <v>75</v>
      </c>
      <c r="N12" s="20" t="str">
        <f t="array" ref="N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명덕초_공_()_4kg____확정</v>
      </c>
      <c r="O12" s="20" t="str">
        <f>주문[[#This Row],[식사시간]]&amp;"_"&amp;주문[[#This Row],[상품]]&amp;"_"&amp;주문[[#This Row],[단위]]*주문[[#This Row],[수량]]&amp;"kg"&amp;"_"&amp;주문[[#This Row],[확정여부]]</f>
        <v>공통_고춧가루(유)_4kg_확정</v>
      </c>
      <c r="P12" s="20" t="str">
        <f t="array" ref="P12">주문[[#This Row],[돈육두께]]&amp;"*"&amp;주문[[#This Row],[돈육가로]]&amp;"*"&amp;주문[[#This Row],[돈육세로]]</f>
        <v>**</v>
      </c>
      <c r="Q12" s="70">
        <v>44501</v>
      </c>
      <c r="R12" s="70"/>
      <c r="S12" s="2" t="str">
        <f>VLOOKUP(주문[[#This Row],[상품]],품목단위,2,FALSE)</f>
        <v>gs00012</v>
      </c>
    </row>
    <row r="13" spans="1:22" ht="12">
      <c r="A13" s="1">
        <v>44501</v>
      </c>
      <c r="B13" s="20" t="s">
        <v>83</v>
      </c>
      <c r="C13" s="3" t="s">
        <v>74</v>
      </c>
      <c r="D13" s="1" t="s">
        <v>73</v>
      </c>
      <c r="I13" s="15">
        <f>VLOOKUP(주문[[#This Row],[상품]],품목단위,3,0)</f>
        <v>10</v>
      </c>
      <c r="J13" s="21">
        <f>LOOKUP(2,1/((상품자료[상품]=D13)*(상품자료[단위]=I13)*(상품자료[등록일]&lt;=Q13)),상품자료[단가])</f>
        <v>41000</v>
      </c>
      <c r="K13" s="3">
        <v>16</v>
      </c>
      <c r="L13" s="4">
        <f>주문[수량]*주문[단가]</f>
        <v>656000</v>
      </c>
      <c r="M13" s="4" t="s">
        <v>75</v>
      </c>
      <c r="N13" s="20" t="str">
        <f t="array" ref="N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명덕초_공_()_160kg____확정</v>
      </c>
      <c r="O13" s="20" t="str">
        <f>주문[[#This Row],[식사시간]]&amp;"_"&amp;주문[[#This Row],[상품]]&amp;"_"&amp;주문[[#This Row],[단위]]*주문[[#This Row],[수량]]&amp;"kg"&amp;"_"&amp;주문[[#This Row],[확정여부]]</f>
        <v>공통_백미(유)_160kg_확정</v>
      </c>
      <c r="P13" s="20" t="str">
        <f t="array" ref="P13">주문[[#This Row],[돈육두께]]&amp;"*"&amp;주문[[#This Row],[돈육가로]]&amp;"*"&amp;주문[[#This Row],[돈육세로]]</f>
        <v>**</v>
      </c>
      <c r="Q13" s="70">
        <v>44501</v>
      </c>
      <c r="R13" s="70"/>
      <c r="S13" s="2" t="str">
        <f>VLOOKUP(주문[[#This Row],[상품]],품목단위,2,FALSE)</f>
        <v>gs00079</v>
      </c>
    </row>
    <row r="14" spans="1:22" ht="12">
      <c r="A14" s="1">
        <v>44501</v>
      </c>
      <c r="B14" s="20" t="s">
        <v>83</v>
      </c>
      <c r="C14" s="3" t="s">
        <v>74</v>
      </c>
      <c r="D14" s="1" t="s">
        <v>61</v>
      </c>
      <c r="I14" s="15">
        <f>VLOOKUP(주문[[#This Row],[상품]],품목단위,3,0)</f>
        <v>10</v>
      </c>
      <c r="J14" s="21">
        <f>LOOKUP(2,1/((상품자료[상품]=D14)*(상품자료[단위]=I14)*(상품자료[등록일]&lt;=Q14)),상품자료[단가])</f>
        <v>42500</v>
      </c>
      <c r="K14" s="3">
        <v>7</v>
      </c>
      <c r="L14" s="4">
        <f>주문[수량]*주문[단가]</f>
        <v>297500</v>
      </c>
      <c r="M14" s="4" t="s">
        <v>75</v>
      </c>
      <c r="N14" s="20" t="str">
        <f t="array" ref="N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명덕초_공_()_70kg____확정</v>
      </c>
      <c r="O14" s="20" t="str">
        <f>주문[[#This Row],[식사시간]]&amp;"_"&amp;주문[[#This Row],[상품]]&amp;"_"&amp;주문[[#This Row],[단위]]*주문[[#This Row],[수량]]&amp;"kg"&amp;"_"&amp;주문[[#This Row],[확정여부]]</f>
        <v>공통_찹쌀백미(유)_70kg_확정</v>
      </c>
      <c r="P14" s="20" t="str">
        <f t="array" ref="P14">주문[[#This Row],[돈육두께]]&amp;"*"&amp;주문[[#This Row],[돈육가로]]&amp;"*"&amp;주문[[#This Row],[돈육세로]]</f>
        <v>**</v>
      </c>
      <c r="Q14" s="70">
        <v>44501</v>
      </c>
      <c r="R14" s="70"/>
      <c r="S14" s="2" t="str">
        <f>VLOOKUP(주문[[#This Row],[상품]],품목단위,2,FALSE)</f>
        <v>gs00148</v>
      </c>
    </row>
    <row r="15" spans="1:22" ht="12">
      <c r="A15" s="1">
        <v>44501</v>
      </c>
      <c r="B15" s="20" t="s">
        <v>84</v>
      </c>
      <c r="C15" s="3" t="s">
        <v>74</v>
      </c>
      <c r="D15" s="1" t="s">
        <v>9</v>
      </c>
      <c r="I15" s="15">
        <f>VLOOKUP(주문[[#This Row],[상품]],품목단위,3,0)</f>
        <v>1</v>
      </c>
      <c r="J15" s="21">
        <f>LOOKUP(2,1/((상품자료[상품]=D15)*(상품자료[단위]=I15)*(상품자료[등록일]&lt;=Q15)),상품자료[단가])</f>
        <v>50000</v>
      </c>
      <c r="K15" s="3">
        <v>3</v>
      </c>
      <c r="L15" s="4">
        <f>주문[수량]*주문[단가]</f>
        <v>150000</v>
      </c>
      <c r="M15" s="4" t="s">
        <v>75</v>
      </c>
      <c r="N15" s="20" t="str">
        <f t="array" ref="N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문광초_공_()_3kg____확정</v>
      </c>
      <c r="O15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15" s="20" t="str">
        <f t="array" ref="P15">주문[[#This Row],[돈육두께]]&amp;"*"&amp;주문[[#This Row],[돈육가로]]&amp;"*"&amp;주문[[#This Row],[돈육세로]]</f>
        <v>**</v>
      </c>
      <c r="Q15" s="70">
        <v>44501</v>
      </c>
      <c r="R15" s="70"/>
      <c r="S15" s="2" t="str">
        <f>VLOOKUP(주문[[#This Row],[상품]],품목단위,2,FALSE)</f>
        <v>gs00012</v>
      </c>
    </row>
    <row r="16" spans="1:22" ht="12">
      <c r="A16" s="1">
        <v>44501</v>
      </c>
      <c r="B16" s="20" t="s">
        <v>84</v>
      </c>
      <c r="C16" s="3" t="s">
        <v>74</v>
      </c>
      <c r="D16" s="1" t="s">
        <v>73</v>
      </c>
      <c r="I16" s="15">
        <f>VLOOKUP(주문[[#This Row],[상품]],품목단위,3,0)</f>
        <v>10</v>
      </c>
      <c r="J16" s="21">
        <f>LOOKUP(2,1/((상품자료[상품]=D16)*(상품자료[단위]=I16)*(상품자료[등록일]&lt;=Q16)),상품자료[단가])</f>
        <v>41000</v>
      </c>
      <c r="K16" s="3">
        <v>5</v>
      </c>
      <c r="L16" s="4">
        <f>주문[수량]*주문[단가]</f>
        <v>205000</v>
      </c>
      <c r="M16" s="4" t="s">
        <v>75</v>
      </c>
      <c r="N16" s="20" t="str">
        <f t="array" ref="N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문광초_공_()_50kg____확정</v>
      </c>
      <c r="O16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16" s="20" t="str">
        <f t="array" ref="P16">주문[[#This Row],[돈육두께]]&amp;"*"&amp;주문[[#This Row],[돈육가로]]&amp;"*"&amp;주문[[#This Row],[돈육세로]]</f>
        <v>**</v>
      </c>
      <c r="Q16" s="70">
        <v>44501</v>
      </c>
      <c r="R16" s="70"/>
      <c r="S16" s="2" t="str">
        <f>VLOOKUP(주문[[#This Row],[상품]],품목단위,2,FALSE)</f>
        <v>gs00079</v>
      </c>
    </row>
    <row r="17" spans="1:19" ht="12">
      <c r="A17" s="1">
        <v>44501</v>
      </c>
      <c r="B17" s="20" t="s">
        <v>84</v>
      </c>
      <c r="C17" s="3" t="s">
        <v>74</v>
      </c>
      <c r="D17" s="1" t="s">
        <v>61</v>
      </c>
      <c r="I17" s="15">
        <f>VLOOKUP(주문[[#This Row],[상품]],품목단위,3,0)</f>
        <v>10</v>
      </c>
      <c r="J17" s="21">
        <f>LOOKUP(2,1/((상품자료[상품]=D17)*(상품자료[단위]=I17)*(상품자료[등록일]&lt;=Q17)),상품자료[단가])</f>
        <v>42500</v>
      </c>
      <c r="K17" s="3">
        <v>3</v>
      </c>
      <c r="L17" s="4">
        <f>주문[수량]*주문[단가]</f>
        <v>127500</v>
      </c>
      <c r="M17" s="4" t="s">
        <v>75</v>
      </c>
      <c r="N17" s="20" t="str">
        <f t="array" ref="N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문광초_공_()_30kg____확정</v>
      </c>
      <c r="O17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17" s="20" t="str">
        <f t="array" ref="P17">주문[[#This Row],[돈육두께]]&amp;"*"&amp;주문[[#This Row],[돈육가로]]&amp;"*"&amp;주문[[#This Row],[돈육세로]]</f>
        <v>**</v>
      </c>
      <c r="Q17" s="70">
        <v>44501</v>
      </c>
      <c r="R17" s="70"/>
      <c r="S17" s="2" t="str">
        <f>VLOOKUP(주문[[#This Row],[상품]],품목단위,2,FALSE)</f>
        <v>gs00148</v>
      </c>
    </row>
    <row r="18" spans="1:19" ht="12">
      <c r="A18" s="1">
        <v>44501</v>
      </c>
      <c r="B18" s="20" t="s">
        <v>84</v>
      </c>
      <c r="C18" s="3" t="s">
        <v>74</v>
      </c>
      <c r="D18" s="1" t="s">
        <v>62</v>
      </c>
      <c r="I18" s="15">
        <f>VLOOKUP(주문[[#This Row],[상품]],품목단위,3,0)</f>
        <v>1</v>
      </c>
      <c r="J18" s="21">
        <f>LOOKUP(2,1/((상품자료[상품]=D18)*(상품자료[단위]=I18)*(상품자료[등록일]&lt;=Q18)),상품자료[단가])</f>
        <v>13880</v>
      </c>
      <c r="K18" s="3">
        <v>6</v>
      </c>
      <c r="L18" s="4">
        <f>주문[수량]*주문[단가]</f>
        <v>83280</v>
      </c>
      <c r="M18" s="4" t="s">
        <v>75</v>
      </c>
      <c r="N18" s="20" t="str">
        <f t="array" ref="N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문광초_공_()_6kg____확정</v>
      </c>
      <c r="O18" s="20" t="str">
        <f>주문[[#This Row],[식사시간]]&amp;"_"&amp;주문[[#This Row],[상품]]&amp;"_"&amp;주문[[#This Row],[단위]]*주문[[#This Row],[수량]]&amp;"kg"&amp;"_"&amp;주문[[#This Row],[확정여부]]</f>
        <v>공통_혼합5곡(무)_6kg_확정</v>
      </c>
      <c r="P18" s="20" t="str">
        <f t="array" ref="P18">주문[[#This Row],[돈육두께]]&amp;"*"&amp;주문[[#This Row],[돈육가로]]&amp;"*"&amp;주문[[#This Row],[돈육세로]]</f>
        <v>**</v>
      </c>
      <c r="Q18" s="70">
        <v>44501</v>
      </c>
      <c r="R18" s="70"/>
      <c r="S18" s="2" t="str">
        <f>VLOOKUP(주문[[#This Row],[상품]],품목단위,2,FALSE)</f>
        <v>gs00175</v>
      </c>
    </row>
    <row r="19" spans="1:19" ht="12">
      <c r="A19" s="1">
        <v>44501</v>
      </c>
      <c r="B19" s="20" t="s">
        <v>85</v>
      </c>
      <c r="C19" s="3" t="s">
        <v>74</v>
      </c>
      <c r="D19" s="1" t="s">
        <v>9</v>
      </c>
      <c r="I19" s="15">
        <f>VLOOKUP(주문[[#This Row],[상품]],품목단위,3,0)</f>
        <v>1</v>
      </c>
      <c r="J19" s="21">
        <f>LOOKUP(2,1/((상품자료[상품]=D19)*(상품자료[단위]=I19)*(상품자료[등록일]&lt;=Q19)),상품자료[단가])</f>
        <v>50000</v>
      </c>
      <c r="K19" s="3">
        <v>2</v>
      </c>
      <c r="L19" s="4">
        <f>주문[수량]*주문[단가]</f>
        <v>100000</v>
      </c>
      <c r="M19" s="4" t="s">
        <v>75</v>
      </c>
      <c r="N19" s="20" t="str">
        <f t="array" ref="N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백봉초_공_()_2kg____확정</v>
      </c>
      <c r="O19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19" s="20" t="str">
        <f t="array" ref="P19">주문[[#This Row],[돈육두께]]&amp;"*"&amp;주문[[#This Row],[돈육가로]]&amp;"*"&amp;주문[[#This Row],[돈육세로]]</f>
        <v>**</v>
      </c>
      <c r="Q19" s="70">
        <v>44501</v>
      </c>
      <c r="R19" s="70"/>
      <c r="S19" s="2" t="str">
        <f>VLOOKUP(주문[[#This Row],[상품]],품목단위,2,FALSE)</f>
        <v>gs00012</v>
      </c>
    </row>
    <row r="20" spans="1:19" ht="12">
      <c r="A20" s="1">
        <v>44501</v>
      </c>
      <c r="B20" s="20" t="s">
        <v>85</v>
      </c>
      <c r="C20" s="3" t="s">
        <v>74</v>
      </c>
      <c r="D20" s="1" t="s">
        <v>73</v>
      </c>
      <c r="I20" s="15">
        <f>VLOOKUP(주문[[#This Row],[상품]],품목단위,3,0)</f>
        <v>10</v>
      </c>
      <c r="J20" s="21">
        <f>LOOKUP(2,1/((상품자료[상품]=D20)*(상품자료[단위]=I20)*(상품자료[등록일]&lt;=Q20)),상품자료[단가])</f>
        <v>41000</v>
      </c>
      <c r="K20" s="3">
        <v>4</v>
      </c>
      <c r="L20" s="4">
        <f>주문[수량]*주문[단가]</f>
        <v>164000</v>
      </c>
      <c r="M20" s="4" t="s">
        <v>75</v>
      </c>
      <c r="N20" s="20" t="str">
        <f t="array" ref="N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백봉초_공_()_40kg____확정</v>
      </c>
      <c r="O20" s="20" t="str">
        <f>주문[[#This Row],[식사시간]]&amp;"_"&amp;주문[[#This Row],[상품]]&amp;"_"&amp;주문[[#This Row],[단위]]*주문[[#This Row],[수량]]&amp;"kg"&amp;"_"&amp;주문[[#This Row],[확정여부]]</f>
        <v>공통_백미(유)_40kg_확정</v>
      </c>
      <c r="P20" s="20" t="str">
        <f t="array" ref="P20">주문[[#This Row],[돈육두께]]&amp;"*"&amp;주문[[#This Row],[돈육가로]]&amp;"*"&amp;주문[[#This Row],[돈육세로]]</f>
        <v>**</v>
      </c>
      <c r="Q20" s="70">
        <v>44501</v>
      </c>
      <c r="R20" s="70"/>
      <c r="S20" s="2" t="str">
        <f>VLOOKUP(주문[[#This Row],[상품]],품목단위,2,FALSE)</f>
        <v>gs00079</v>
      </c>
    </row>
    <row r="21" spans="1:19" ht="12">
      <c r="A21" s="1">
        <v>44501</v>
      </c>
      <c r="B21" s="20" t="s">
        <v>85</v>
      </c>
      <c r="C21" s="3" t="s">
        <v>74</v>
      </c>
      <c r="D21" s="1" t="s">
        <v>61</v>
      </c>
      <c r="I21" s="15">
        <f>VLOOKUP(주문[[#This Row],[상품]],품목단위,3,0)</f>
        <v>10</v>
      </c>
      <c r="J21" s="21">
        <f>LOOKUP(2,1/((상품자료[상품]=D21)*(상품자료[단위]=I21)*(상품자료[등록일]&lt;=Q21)),상품자료[단가])</f>
        <v>42500</v>
      </c>
      <c r="K21" s="3">
        <v>2</v>
      </c>
      <c r="L21" s="4">
        <f>주문[수량]*주문[단가]</f>
        <v>85000</v>
      </c>
      <c r="M21" s="4" t="s">
        <v>75</v>
      </c>
      <c r="N21" s="20" t="str">
        <f t="array" ref="N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백봉초_공_()_20kg____확정</v>
      </c>
      <c r="O21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21" s="20" t="str">
        <f t="array" ref="P21">주문[[#This Row],[돈육두께]]&amp;"*"&amp;주문[[#This Row],[돈육가로]]&amp;"*"&amp;주문[[#This Row],[돈육세로]]</f>
        <v>**</v>
      </c>
      <c r="Q21" s="70">
        <v>44501</v>
      </c>
      <c r="R21" s="70"/>
      <c r="S21" s="2" t="str">
        <f>VLOOKUP(주문[[#This Row],[상품]],품목단위,2,FALSE)</f>
        <v>gs00148</v>
      </c>
    </row>
    <row r="22" spans="1:19" ht="12">
      <c r="A22" s="1">
        <v>44501</v>
      </c>
      <c r="B22" s="20" t="s">
        <v>85</v>
      </c>
      <c r="C22" s="3" t="s">
        <v>74</v>
      </c>
      <c r="D22" s="1" t="s">
        <v>62</v>
      </c>
      <c r="I22" s="15">
        <f>VLOOKUP(주문[[#This Row],[상품]],품목단위,3,0)</f>
        <v>1</v>
      </c>
      <c r="J22" s="21">
        <f>LOOKUP(2,1/((상품자료[상품]=D22)*(상품자료[단위]=I22)*(상품자료[등록일]&lt;=Q22)),상품자료[단가])</f>
        <v>13880</v>
      </c>
      <c r="K22" s="3">
        <v>6</v>
      </c>
      <c r="L22" s="4">
        <f>주문[수량]*주문[단가]</f>
        <v>83280</v>
      </c>
      <c r="M22" s="4" t="s">
        <v>75</v>
      </c>
      <c r="N22" s="20" t="str">
        <f t="array" ref="N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백봉초_공_()_6kg____확정</v>
      </c>
      <c r="O22" s="20" t="str">
        <f>주문[[#This Row],[식사시간]]&amp;"_"&amp;주문[[#This Row],[상품]]&amp;"_"&amp;주문[[#This Row],[단위]]*주문[[#This Row],[수량]]&amp;"kg"&amp;"_"&amp;주문[[#This Row],[확정여부]]</f>
        <v>공통_혼합5곡(무)_6kg_확정</v>
      </c>
      <c r="P22" s="20" t="str">
        <f t="array" ref="P22">주문[[#This Row],[돈육두께]]&amp;"*"&amp;주문[[#This Row],[돈육가로]]&amp;"*"&amp;주문[[#This Row],[돈육세로]]</f>
        <v>**</v>
      </c>
      <c r="Q22" s="70">
        <v>44501</v>
      </c>
      <c r="R22" s="70"/>
      <c r="S22" s="2" t="str">
        <f>VLOOKUP(주문[[#This Row],[상품]],품목단위,2,FALSE)</f>
        <v>gs00175</v>
      </c>
    </row>
    <row r="23" spans="1:19" ht="12">
      <c r="A23" s="1">
        <v>44501</v>
      </c>
      <c r="B23" s="20" t="s">
        <v>88</v>
      </c>
      <c r="C23" s="3" t="s">
        <v>89</v>
      </c>
      <c r="D23" s="1" t="s">
        <v>9</v>
      </c>
      <c r="I23" s="15">
        <f>VLOOKUP(주문[[#This Row],[상품]],품목단위,3,0)</f>
        <v>1</v>
      </c>
      <c r="J23" s="21">
        <f>LOOKUP(2,1/((상품자료[상품]=D23)*(상품자료[단위]=I23)*(상품자료[등록일]&lt;=Q23)),상품자료[단가])</f>
        <v>50000</v>
      </c>
      <c r="K23" s="3">
        <v>8</v>
      </c>
      <c r="L23" s="4">
        <f>주문[수량]*주문[단가]</f>
        <v>400000</v>
      </c>
      <c r="M23" s="4" t="s">
        <v>91</v>
      </c>
      <c r="N23" s="20" t="str">
        <f t="array" ref="N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동인초_공_()_8kg____확정</v>
      </c>
      <c r="O23" s="20" t="str">
        <f>주문[[#This Row],[식사시간]]&amp;"_"&amp;주문[[#This Row],[상품]]&amp;"_"&amp;주문[[#This Row],[단위]]*주문[[#This Row],[수량]]&amp;"kg"&amp;"_"&amp;주문[[#This Row],[확정여부]]</f>
        <v>공통_고춧가루(유)_8kg_확정</v>
      </c>
      <c r="P23" s="20" t="str">
        <f t="array" ref="P23">주문[[#This Row],[돈육두께]]&amp;"*"&amp;주문[[#This Row],[돈육가로]]&amp;"*"&amp;주문[[#This Row],[돈육세로]]</f>
        <v>**</v>
      </c>
      <c r="Q23" s="70">
        <v>44501</v>
      </c>
      <c r="R23" s="70"/>
      <c r="S23" s="2" t="str">
        <f>VLOOKUP(주문[[#This Row],[상품]],품목단위,2,FALSE)</f>
        <v>gs00012</v>
      </c>
    </row>
    <row r="24" spans="1:19" ht="12">
      <c r="A24" s="1">
        <v>44501</v>
      </c>
      <c r="B24" s="20" t="s">
        <v>92</v>
      </c>
      <c r="C24" s="3" t="s">
        <v>89</v>
      </c>
      <c r="D24" s="1" t="s">
        <v>93</v>
      </c>
      <c r="I24" s="15">
        <f>VLOOKUP(주문[[#This Row],[상품]],품목단위,3,0)</f>
        <v>10</v>
      </c>
      <c r="J24" s="21">
        <f>LOOKUP(2,1/((상품자료[상품]=D24)*(상품자료[단위]=I24)*(상품자료[등록일]&lt;=Q24)),상품자료[단가])</f>
        <v>41000</v>
      </c>
      <c r="K24" s="3">
        <v>10</v>
      </c>
      <c r="L24" s="4">
        <f>주문[수량]*주문[단가]</f>
        <v>410000</v>
      </c>
      <c r="M24" s="4" t="s">
        <v>91</v>
      </c>
      <c r="N24" s="20" t="str">
        <f t="array" ref="N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괴산어_공_()_100kg____확정</v>
      </c>
      <c r="O24" s="20" t="str">
        <f>주문[[#This Row],[식사시간]]&amp;"_"&amp;주문[[#This Row],[상품]]&amp;"_"&amp;주문[[#This Row],[단위]]*주문[[#This Row],[수량]]&amp;"kg"&amp;"_"&amp;주문[[#This Row],[확정여부]]</f>
        <v>공통_백미(칠분/유)_100kg_확정</v>
      </c>
      <c r="P24" s="20" t="str">
        <f t="array" ref="P24">주문[[#This Row],[돈육두께]]&amp;"*"&amp;주문[[#This Row],[돈육가로]]&amp;"*"&amp;주문[[#This Row],[돈육세로]]</f>
        <v>**</v>
      </c>
      <c r="Q24" s="70">
        <v>44501</v>
      </c>
      <c r="R24" s="70"/>
      <c r="S24" s="2" t="str">
        <f>VLOOKUP(주문[[#This Row],[상품]],품목단위,2,FALSE)</f>
        <v>gs00079</v>
      </c>
    </row>
    <row r="25" spans="1:19" ht="12">
      <c r="A25" s="1">
        <v>44501</v>
      </c>
      <c r="B25" s="20" t="s">
        <v>92</v>
      </c>
      <c r="C25" s="3" t="s">
        <v>89</v>
      </c>
      <c r="D25" s="1" t="s">
        <v>61</v>
      </c>
      <c r="I25" s="15">
        <f>VLOOKUP(주문[[#This Row],[상품]],품목단위,3,0)</f>
        <v>10</v>
      </c>
      <c r="J25" s="21">
        <f>LOOKUP(2,1/((상품자료[상품]=D25)*(상품자료[단위]=I25)*(상품자료[등록일]&lt;=Q25)),상품자료[단가])</f>
        <v>42500</v>
      </c>
      <c r="K25" s="3">
        <v>6</v>
      </c>
      <c r="L25" s="4">
        <f>주문[수량]*주문[단가]</f>
        <v>255000</v>
      </c>
      <c r="M25" s="4" t="s">
        <v>91</v>
      </c>
      <c r="N25" s="20" t="str">
        <f t="array" ref="N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괴산어_공_()_60kg____확정</v>
      </c>
      <c r="O25" s="20" t="str">
        <f>주문[[#This Row],[식사시간]]&amp;"_"&amp;주문[[#This Row],[상품]]&amp;"_"&amp;주문[[#This Row],[단위]]*주문[[#This Row],[수량]]&amp;"kg"&amp;"_"&amp;주문[[#This Row],[확정여부]]</f>
        <v>공통_찹쌀백미(유)_60kg_확정</v>
      </c>
      <c r="P25" s="20" t="str">
        <f t="array" ref="P25">주문[[#This Row],[돈육두께]]&amp;"*"&amp;주문[[#This Row],[돈육가로]]&amp;"*"&amp;주문[[#This Row],[돈육세로]]</f>
        <v>**</v>
      </c>
      <c r="Q25" s="70">
        <v>44501</v>
      </c>
      <c r="R25" s="70"/>
      <c r="S25" s="2" t="str">
        <f>VLOOKUP(주문[[#This Row],[상품]],품목단위,2,FALSE)</f>
        <v>gs00148</v>
      </c>
    </row>
    <row r="26" spans="1:19" ht="12">
      <c r="A26" s="1">
        <v>44501</v>
      </c>
      <c r="B26" s="20" t="s">
        <v>92</v>
      </c>
      <c r="C26" s="3" t="s">
        <v>89</v>
      </c>
      <c r="D26" s="1" t="s">
        <v>95</v>
      </c>
      <c r="I26" s="15">
        <f>VLOOKUP(주문[[#This Row],[상품]],품목단위,3,0)</f>
        <v>1</v>
      </c>
      <c r="J26" s="21">
        <f>LOOKUP(2,1/((상품자료[상품]=D26)*(상품자료[단위]=I26)*(상품자료[등록일]&lt;=Q26)),상품자료[단가])</f>
        <v>50000</v>
      </c>
      <c r="K26" s="3">
        <v>20</v>
      </c>
      <c r="L26" s="4">
        <f>주문[수량]*주문[단가]</f>
        <v>1000000</v>
      </c>
      <c r="M26" s="4" t="s">
        <v>91</v>
      </c>
      <c r="N26" s="20" t="str">
        <f t="array" ref="N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괴산어_공_()_20kg____확정</v>
      </c>
      <c r="O26" s="20" t="str">
        <f>주문[[#This Row],[식사시간]]&amp;"_"&amp;주문[[#This Row],[상품]]&amp;"_"&amp;주문[[#This Row],[단위]]*주문[[#This Row],[수량]]&amp;"kg"&amp;"_"&amp;주문[[#This Row],[확정여부]]</f>
        <v>공통_고춧가루(유)_20kg_확정</v>
      </c>
      <c r="P26" s="20" t="str">
        <f t="array" ref="P26">주문[[#This Row],[돈육두께]]&amp;"*"&amp;주문[[#This Row],[돈육가로]]&amp;"*"&amp;주문[[#This Row],[돈육세로]]</f>
        <v>**</v>
      </c>
      <c r="Q26" s="70">
        <v>44501</v>
      </c>
      <c r="R26" s="70"/>
      <c r="S26" s="2" t="str">
        <f>VLOOKUP(주문[[#This Row],[상품]],품목단위,2,FALSE)</f>
        <v>gs00012</v>
      </c>
    </row>
    <row r="27" spans="1:19" ht="12">
      <c r="A27" s="1">
        <v>44501</v>
      </c>
      <c r="B27" s="20" t="s">
        <v>96</v>
      </c>
      <c r="C27" s="3" t="s">
        <v>89</v>
      </c>
      <c r="D27" s="1" t="s">
        <v>73</v>
      </c>
      <c r="I27" s="15">
        <f>VLOOKUP(주문[[#This Row],[상품]],품목단위,3,0)</f>
        <v>10</v>
      </c>
      <c r="J27" s="21">
        <f>LOOKUP(2,1/((상품자료[상품]=D27)*(상품자료[단위]=I27)*(상품자료[등록일]&lt;=Q27)),상품자료[단가])</f>
        <v>41000</v>
      </c>
      <c r="K27" s="3">
        <v>13</v>
      </c>
      <c r="L27" s="4">
        <f>주문[수량]*주문[단가]</f>
        <v>533000</v>
      </c>
      <c r="M27" s="4" t="s">
        <v>91</v>
      </c>
      <c r="N27" s="20" t="str">
        <f t="array" ref="N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송면초_공_()_130kg____확정</v>
      </c>
      <c r="O27" s="20" t="str">
        <f>주문[[#This Row],[식사시간]]&amp;"_"&amp;주문[[#This Row],[상품]]&amp;"_"&amp;주문[[#This Row],[단위]]*주문[[#This Row],[수량]]&amp;"kg"&amp;"_"&amp;주문[[#This Row],[확정여부]]</f>
        <v>공통_백미(유)_130kg_확정</v>
      </c>
      <c r="P27" s="20" t="str">
        <f t="array" ref="P27">주문[[#This Row],[돈육두께]]&amp;"*"&amp;주문[[#This Row],[돈육가로]]&amp;"*"&amp;주문[[#This Row],[돈육세로]]</f>
        <v>**</v>
      </c>
      <c r="Q27" s="70">
        <v>44501</v>
      </c>
      <c r="R27" s="70"/>
      <c r="S27" s="2" t="str">
        <f>VLOOKUP(주문[[#This Row],[상품]],품목단위,2,FALSE)</f>
        <v>gs00079</v>
      </c>
    </row>
    <row r="28" spans="1:19" ht="12">
      <c r="A28" s="1">
        <v>44501</v>
      </c>
      <c r="B28" s="20" t="s">
        <v>97</v>
      </c>
      <c r="C28" s="3" t="s">
        <v>89</v>
      </c>
      <c r="D28" s="1" t="s">
        <v>73</v>
      </c>
      <c r="I28" s="15">
        <f>VLOOKUP(주문[[#This Row],[상품]],품목단위,3,0)</f>
        <v>10</v>
      </c>
      <c r="J28" s="21">
        <f>LOOKUP(2,1/((상품자료[상품]=D28)*(상품자료[단위]=I28)*(상품자료[등록일]&lt;=Q28)),상품자료[단가])</f>
        <v>41000</v>
      </c>
      <c r="K28" s="3">
        <v>10</v>
      </c>
      <c r="L28" s="4">
        <f>주문[수량]*주문[단가]</f>
        <v>410000</v>
      </c>
      <c r="M28" s="4" t="s">
        <v>91</v>
      </c>
      <c r="N28" s="20" t="str">
        <f t="array" ref="N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청천초_공_()_100kg____확정</v>
      </c>
      <c r="O28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28" s="20" t="str">
        <f t="array" ref="P28">주문[[#This Row],[돈육두께]]&amp;"*"&amp;주문[[#This Row],[돈육가로]]&amp;"*"&amp;주문[[#This Row],[돈육세로]]</f>
        <v>**</v>
      </c>
      <c r="Q28" s="70">
        <v>44501</v>
      </c>
      <c r="R28" s="70"/>
      <c r="S28" s="2" t="str">
        <f>VLOOKUP(주문[[#This Row],[상품]],품목단위,2,FALSE)</f>
        <v>gs00079</v>
      </c>
    </row>
    <row r="29" spans="1:19" ht="12">
      <c r="A29" s="1">
        <v>44501</v>
      </c>
      <c r="B29" s="20" t="s">
        <v>97</v>
      </c>
      <c r="C29" s="3" t="s">
        <v>89</v>
      </c>
      <c r="D29" s="1" t="s">
        <v>61</v>
      </c>
      <c r="I29" s="15">
        <f>VLOOKUP(주문[[#This Row],[상품]],품목단위,3,0)</f>
        <v>10</v>
      </c>
      <c r="J29" s="21">
        <f>LOOKUP(2,1/((상품자료[상품]=D29)*(상품자료[단위]=I29)*(상품자료[등록일]&lt;=Q29)),상품자료[단가])</f>
        <v>42500</v>
      </c>
      <c r="K29" s="3">
        <v>4</v>
      </c>
      <c r="L29" s="4">
        <f>주문[수량]*주문[단가]</f>
        <v>170000</v>
      </c>
      <c r="M29" s="4" t="s">
        <v>91</v>
      </c>
      <c r="N29" s="20" t="str">
        <f t="array" ref="N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청천초_공_()_40kg____확정</v>
      </c>
      <c r="O29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29" s="20" t="str">
        <f t="array" ref="P29">주문[[#This Row],[돈육두께]]&amp;"*"&amp;주문[[#This Row],[돈육가로]]&amp;"*"&amp;주문[[#This Row],[돈육세로]]</f>
        <v>**</v>
      </c>
      <c r="Q29" s="70">
        <v>44501</v>
      </c>
      <c r="R29" s="70"/>
      <c r="S29" s="2" t="str">
        <f>VLOOKUP(주문[[#This Row],[상품]],품목단위,2,FALSE)</f>
        <v>gs00148</v>
      </c>
    </row>
    <row r="30" spans="1:19" ht="12">
      <c r="A30" s="1">
        <v>44501</v>
      </c>
      <c r="B30" s="20" t="s">
        <v>97</v>
      </c>
      <c r="C30" s="3" t="s">
        <v>89</v>
      </c>
      <c r="D30" s="1" t="s">
        <v>9</v>
      </c>
      <c r="I30" s="15">
        <f>VLOOKUP(주문[[#This Row],[상품]],품목단위,3,0)</f>
        <v>1</v>
      </c>
      <c r="J30" s="21">
        <f>LOOKUP(2,1/((상품자료[상품]=D30)*(상품자료[단위]=I30)*(상품자료[등록일]&lt;=Q30)),상품자료[단가])</f>
        <v>50000</v>
      </c>
      <c r="K30" s="3">
        <v>3</v>
      </c>
      <c r="L30" s="4">
        <f>주문[수량]*주문[단가]</f>
        <v>150000</v>
      </c>
      <c r="M30" s="4" t="s">
        <v>91</v>
      </c>
      <c r="N30" s="20" t="str">
        <f t="array" ref="N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청천초_공_()_3kg____확정</v>
      </c>
      <c r="O30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30" s="20" t="str">
        <f t="array" ref="P30">주문[[#This Row],[돈육두께]]&amp;"*"&amp;주문[[#This Row],[돈육가로]]&amp;"*"&amp;주문[[#This Row],[돈육세로]]</f>
        <v>**</v>
      </c>
      <c r="Q30" s="70">
        <v>44501</v>
      </c>
      <c r="R30" s="70"/>
      <c r="S30" s="2" t="str">
        <f>VLOOKUP(주문[[#This Row],[상품]],품목단위,2,FALSE)</f>
        <v>gs00012</v>
      </c>
    </row>
    <row r="31" spans="1:19" ht="12">
      <c r="A31" s="1">
        <v>44501</v>
      </c>
      <c r="B31" s="20" t="s">
        <v>104</v>
      </c>
      <c r="C31" s="3" t="s">
        <v>105</v>
      </c>
      <c r="D31" s="1" t="s">
        <v>9</v>
      </c>
      <c r="I31" s="15">
        <f>VLOOKUP(주문[[#This Row],[상품]],품목단위,3,0)</f>
        <v>1</v>
      </c>
      <c r="J31" s="21">
        <f>LOOKUP(2,1/((상품자료[상품]=D31)*(상품자료[단위]=I31)*(상품자료[등록일]&lt;=Q31)),상품자료[단가])</f>
        <v>50000</v>
      </c>
      <c r="K31" s="3">
        <v>5</v>
      </c>
      <c r="L31" s="4">
        <f>주문[수량]*주문[단가]</f>
        <v>250000</v>
      </c>
      <c r="M31" s="4" t="s">
        <v>106</v>
      </c>
      <c r="N31" s="20" t="str">
        <f t="array" ref="N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괴산중_공_()_5kg____확정</v>
      </c>
      <c r="O31" s="20" t="str">
        <f>주문[[#This Row],[식사시간]]&amp;"_"&amp;주문[[#This Row],[상품]]&amp;"_"&amp;주문[[#This Row],[단위]]*주문[[#This Row],[수량]]&amp;"kg"&amp;"_"&amp;주문[[#This Row],[확정여부]]</f>
        <v>공통_고춧가루(유)_5kg_확정</v>
      </c>
      <c r="P31" s="20" t="str">
        <f t="array" ref="P31">주문[[#This Row],[돈육두께]]&amp;"*"&amp;주문[[#This Row],[돈육가로]]&amp;"*"&amp;주문[[#This Row],[돈육세로]]</f>
        <v>**</v>
      </c>
      <c r="Q31" s="70">
        <v>44501</v>
      </c>
      <c r="R31" s="70"/>
      <c r="S31" s="2" t="str">
        <f>VLOOKUP(주문[[#This Row],[상품]],품목단위,2,FALSE)</f>
        <v>gs00012</v>
      </c>
    </row>
    <row r="32" spans="1:19" ht="12">
      <c r="A32" s="1">
        <v>44501</v>
      </c>
      <c r="B32" s="20" t="s">
        <v>104</v>
      </c>
      <c r="C32" s="3" t="s">
        <v>105</v>
      </c>
      <c r="D32" s="1" t="s">
        <v>73</v>
      </c>
      <c r="I32" s="15">
        <f>VLOOKUP(주문[[#This Row],[상품]],품목단위,3,0)</f>
        <v>10</v>
      </c>
      <c r="J32" s="21">
        <f>LOOKUP(2,1/((상품자료[상품]=D32)*(상품자료[단위]=I32)*(상품자료[등록일]&lt;=Q32)),상품자료[단가])</f>
        <v>41000</v>
      </c>
      <c r="K32" s="3">
        <v>14</v>
      </c>
      <c r="L32" s="4">
        <f>주문[수량]*주문[단가]</f>
        <v>574000</v>
      </c>
      <c r="M32" s="4" t="s">
        <v>106</v>
      </c>
      <c r="N32" s="20" t="str">
        <f t="array" ref="N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괴산중_공_()_140kg____확정</v>
      </c>
      <c r="O32" s="20" t="str">
        <f>주문[[#This Row],[식사시간]]&amp;"_"&amp;주문[[#This Row],[상품]]&amp;"_"&amp;주문[[#This Row],[단위]]*주문[[#This Row],[수량]]&amp;"kg"&amp;"_"&amp;주문[[#This Row],[확정여부]]</f>
        <v>공통_백미(유)_140kg_확정</v>
      </c>
      <c r="P32" s="20" t="str">
        <f t="array" ref="P32">주문[[#This Row],[돈육두께]]&amp;"*"&amp;주문[[#This Row],[돈육가로]]&amp;"*"&amp;주문[[#This Row],[돈육세로]]</f>
        <v>**</v>
      </c>
      <c r="Q32" s="70">
        <v>44501</v>
      </c>
      <c r="R32" s="70"/>
      <c r="S32" s="2" t="str">
        <f>VLOOKUP(주문[[#This Row],[상품]],품목단위,2,FALSE)</f>
        <v>gs00079</v>
      </c>
    </row>
    <row r="33" spans="1:19" ht="12">
      <c r="A33" s="1">
        <v>44501</v>
      </c>
      <c r="B33" s="20" t="s">
        <v>104</v>
      </c>
      <c r="C33" s="3" t="s">
        <v>105</v>
      </c>
      <c r="D33" s="1" t="s">
        <v>61</v>
      </c>
      <c r="I33" s="15">
        <f>VLOOKUP(주문[[#This Row],[상품]],품목단위,3,0)</f>
        <v>10</v>
      </c>
      <c r="J33" s="21">
        <f>LOOKUP(2,1/((상품자료[상품]=D33)*(상품자료[단위]=I33)*(상품자료[등록일]&lt;=Q33)),상품자료[단가])</f>
        <v>42500</v>
      </c>
      <c r="K33" s="3">
        <v>3</v>
      </c>
      <c r="L33" s="4">
        <f>주문[수량]*주문[단가]</f>
        <v>127500</v>
      </c>
      <c r="M33" s="4" t="s">
        <v>106</v>
      </c>
      <c r="N33" s="20" t="str">
        <f t="array" ref="N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괴산중_공_()_30kg____확정</v>
      </c>
      <c r="O33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33" s="20" t="str">
        <f t="array" ref="P33">주문[[#This Row],[돈육두께]]&amp;"*"&amp;주문[[#This Row],[돈육가로]]&amp;"*"&amp;주문[[#This Row],[돈육세로]]</f>
        <v>**</v>
      </c>
      <c r="Q33" s="70">
        <v>44501</v>
      </c>
      <c r="R33" s="70"/>
      <c r="S33" s="2" t="str">
        <f>VLOOKUP(주문[[#This Row],[상품]],품목단위,2,FALSE)</f>
        <v>gs00148</v>
      </c>
    </row>
    <row r="34" spans="1:19" ht="12">
      <c r="A34" s="1">
        <v>44501</v>
      </c>
      <c r="B34" s="20" t="s">
        <v>107</v>
      </c>
      <c r="C34" s="3" t="s">
        <v>105</v>
      </c>
      <c r="D34" s="1" t="s">
        <v>9</v>
      </c>
      <c r="I34" s="15">
        <f>VLOOKUP(주문[[#This Row],[상품]],품목단위,3,0)</f>
        <v>1</v>
      </c>
      <c r="J34" s="21">
        <f>LOOKUP(2,1/((상품자료[상품]=D34)*(상품자료[단위]=I34)*(상품자료[등록일]&lt;=Q34)),상품자료[단가])</f>
        <v>50000</v>
      </c>
      <c r="K34" s="3">
        <v>6</v>
      </c>
      <c r="L34" s="4">
        <f>주문[수량]*주문[단가]</f>
        <v>300000</v>
      </c>
      <c r="M34" s="4" t="s">
        <v>106</v>
      </c>
      <c r="N34" s="20" t="str">
        <f t="array" ref="N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괴산북_공_()_6kg____확정</v>
      </c>
      <c r="O34" s="20" t="str">
        <f>주문[[#This Row],[식사시간]]&amp;"_"&amp;주문[[#This Row],[상품]]&amp;"_"&amp;주문[[#This Row],[단위]]*주문[[#This Row],[수량]]&amp;"kg"&amp;"_"&amp;주문[[#This Row],[확정여부]]</f>
        <v>공통_고춧가루(유)_6kg_확정</v>
      </c>
      <c r="P34" s="20" t="str">
        <f t="array" ref="P34">주문[[#This Row],[돈육두께]]&amp;"*"&amp;주문[[#This Row],[돈육가로]]&amp;"*"&amp;주문[[#This Row],[돈육세로]]</f>
        <v>**</v>
      </c>
      <c r="Q34" s="70">
        <v>44501</v>
      </c>
      <c r="R34" s="70"/>
      <c r="S34" s="2" t="str">
        <f>VLOOKUP(주문[[#This Row],[상품]],품목단위,2,FALSE)</f>
        <v>gs00012</v>
      </c>
    </row>
    <row r="35" spans="1:19" ht="12">
      <c r="A35" s="1">
        <v>44501</v>
      </c>
      <c r="B35" s="20" t="s">
        <v>107</v>
      </c>
      <c r="C35" s="3" t="s">
        <v>105</v>
      </c>
      <c r="D35" s="1" t="s">
        <v>73</v>
      </c>
      <c r="I35" s="15">
        <f>VLOOKUP(주문[[#This Row],[상품]],품목단위,3,0)</f>
        <v>10</v>
      </c>
      <c r="J35" s="21">
        <f>LOOKUP(2,1/((상품자료[상품]=D35)*(상품자료[단위]=I35)*(상품자료[등록일]&lt;=Q35)),상품자료[단가])</f>
        <v>41000</v>
      </c>
      <c r="K35" s="3">
        <v>16</v>
      </c>
      <c r="L35" s="4">
        <f>주문[수량]*주문[단가]</f>
        <v>656000</v>
      </c>
      <c r="M35" s="4" t="s">
        <v>106</v>
      </c>
      <c r="N35" s="20" t="str">
        <f t="array" ref="N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괴산북_공_()_160kg____확정</v>
      </c>
      <c r="O35" s="20" t="str">
        <f>주문[[#This Row],[식사시간]]&amp;"_"&amp;주문[[#This Row],[상품]]&amp;"_"&amp;주문[[#This Row],[단위]]*주문[[#This Row],[수량]]&amp;"kg"&amp;"_"&amp;주문[[#This Row],[확정여부]]</f>
        <v>공통_백미(유)_160kg_확정</v>
      </c>
      <c r="P35" s="20" t="str">
        <f t="array" ref="P35">주문[[#This Row],[돈육두께]]&amp;"*"&amp;주문[[#This Row],[돈육가로]]&amp;"*"&amp;주문[[#This Row],[돈육세로]]</f>
        <v>**</v>
      </c>
      <c r="Q35" s="70">
        <v>44501</v>
      </c>
      <c r="R35" s="70"/>
      <c r="S35" s="2" t="str">
        <f>VLOOKUP(주문[[#This Row],[상품]],품목단위,2,FALSE)</f>
        <v>gs00079</v>
      </c>
    </row>
    <row r="36" spans="1:19" ht="12">
      <c r="A36" s="1">
        <v>44501</v>
      </c>
      <c r="B36" s="20" t="s">
        <v>107</v>
      </c>
      <c r="C36" s="3" t="s">
        <v>105</v>
      </c>
      <c r="D36" s="1" t="s">
        <v>61</v>
      </c>
      <c r="I36" s="15">
        <f>VLOOKUP(주문[[#This Row],[상품]],품목단위,3,0)</f>
        <v>10</v>
      </c>
      <c r="J36" s="21">
        <f>LOOKUP(2,1/((상품자료[상품]=D36)*(상품자료[단위]=I36)*(상품자료[등록일]&lt;=Q36)),상품자료[단가])</f>
        <v>42500</v>
      </c>
      <c r="K36" s="3">
        <v>2</v>
      </c>
      <c r="L36" s="4">
        <f>주문[수량]*주문[단가]</f>
        <v>85000</v>
      </c>
      <c r="M36" s="4" t="s">
        <v>106</v>
      </c>
      <c r="N36" s="20" t="str">
        <f t="array" ref="N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괴산북_공_()_20kg____확정</v>
      </c>
      <c r="O36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36" s="20" t="str">
        <f t="array" ref="P36">주문[[#This Row],[돈육두께]]&amp;"*"&amp;주문[[#This Row],[돈육가로]]&amp;"*"&amp;주문[[#This Row],[돈육세로]]</f>
        <v>**</v>
      </c>
      <c r="Q36" s="70">
        <v>44501</v>
      </c>
      <c r="R36" s="70"/>
      <c r="S36" s="2" t="str">
        <f>VLOOKUP(주문[[#This Row],[상품]],품목단위,2,FALSE)</f>
        <v>gs00148</v>
      </c>
    </row>
    <row r="37" spans="1:19" ht="12">
      <c r="A37" s="1">
        <v>44502</v>
      </c>
      <c r="B37" s="20" t="s">
        <v>71</v>
      </c>
      <c r="C37" s="3" t="s">
        <v>72</v>
      </c>
      <c r="D37" s="1" t="s">
        <v>73</v>
      </c>
      <c r="I37" s="15">
        <f>VLOOKUP(주문[[#This Row],[상품]],품목단위,3,0)</f>
        <v>10</v>
      </c>
      <c r="J37" s="21">
        <f>LOOKUP(2,1/((상품자료[상품]=D37)*(상품자료[단위]=I37)*(상품자료[등록일]&lt;=Q37)),상품자료[단가])</f>
        <v>41000</v>
      </c>
      <c r="K37" s="3">
        <v>3</v>
      </c>
      <c r="L37" s="4">
        <f>주문[수량]*주문[단가]</f>
        <v>123000</v>
      </c>
      <c r="M37" s="4" t="s">
        <v>67</v>
      </c>
      <c r="N37" s="20" t="str">
        <f t="array" ref="N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문무어_공_()_30kg____확정</v>
      </c>
      <c r="O37" s="20" t="str">
        <f>주문[[#This Row],[식사시간]]&amp;"_"&amp;주문[[#This Row],[상품]]&amp;"_"&amp;주문[[#This Row],[단위]]*주문[[#This Row],[수량]]&amp;"kg"&amp;"_"&amp;주문[[#This Row],[확정여부]]</f>
        <v>공통_백미(유)_30kg_확정</v>
      </c>
      <c r="P37" s="20" t="str">
        <f t="array" ref="P37">주문[[#This Row],[돈육두께]]&amp;"*"&amp;주문[[#This Row],[돈육가로]]&amp;"*"&amp;주문[[#This Row],[돈육세로]]</f>
        <v>**</v>
      </c>
      <c r="Q37" s="70">
        <v>44501</v>
      </c>
      <c r="R37" s="70"/>
      <c r="S37" s="2" t="str">
        <f>VLOOKUP(주문[[#This Row],[상품]],품목단위,2,FALSE)</f>
        <v>gs00079</v>
      </c>
    </row>
    <row r="38" spans="1:19" ht="12">
      <c r="A38" s="1">
        <v>44502</v>
      </c>
      <c r="B38" s="20" t="s">
        <v>71</v>
      </c>
      <c r="C38" s="3" t="s">
        <v>74</v>
      </c>
      <c r="D38" s="1" t="s">
        <v>61</v>
      </c>
      <c r="I38" s="15">
        <f>VLOOKUP(주문[[#This Row],[상품]],품목단위,3,0)</f>
        <v>10</v>
      </c>
      <c r="J38" s="21">
        <f>LOOKUP(2,1/((상품자료[상품]=D38)*(상품자료[단위]=I38)*(상품자료[등록일]&lt;=Q38)),상품자료[단가])</f>
        <v>42500</v>
      </c>
      <c r="K38" s="3">
        <v>1</v>
      </c>
      <c r="L38" s="4">
        <f>주문[수량]*주문[단가]</f>
        <v>42500</v>
      </c>
      <c r="M38" s="4" t="s">
        <v>75</v>
      </c>
      <c r="N38" s="20" t="str">
        <f t="array" ref="N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문무어_공_()_10kg____확정</v>
      </c>
      <c r="O38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38" s="20" t="str">
        <f t="array" ref="P38">주문[[#This Row],[돈육두께]]&amp;"*"&amp;주문[[#This Row],[돈육가로]]&amp;"*"&amp;주문[[#This Row],[돈육세로]]</f>
        <v>**</v>
      </c>
      <c r="Q38" s="70">
        <v>44501</v>
      </c>
      <c r="R38" s="70"/>
      <c r="S38" s="2" t="str">
        <f>VLOOKUP(주문[[#This Row],[상품]],품목단위,2,FALSE)</f>
        <v>gs00148</v>
      </c>
    </row>
    <row r="39" spans="1:19" ht="12">
      <c r="A39" s="1">
        <v>44502</v>
      </c>
      <c r="B39" s="20" t="s">
        <v>71</v>
      </c>
      <c r="C39" s="3" t="s">
        <v>74</v>
      </c>
      <c r="D39" s="1" t="s">
        <v>76</v>
      </c>
      <c r="I39" s="15">
        <f>VLOOKUP(주문[[#This Row],[상품]],품목단위,3,0)</f>
        <v>1</v>
      </c>
      <c r="J39" s="21">
        <f>LOOKUP(2,1/((상품자료[상품]=D39)*(상품자료[단위]=I39)*(상품자료[등록일]&lt;=Q39)),상품자료[단가])</f>
        <v>50000</v>
      </c>
      <c r="K39" s="3">
        <v>3</v>
      </c>
      <c r="L39" s="4">
        <f>주문[수량]*주문[단가]</f>
        <v>150000</v>
      </c>
      <c r="M39" s="4" t="s">
        <v>75</v>
      </c>
      <c r="N39" s="20" t="str">
        <f t="array" ref="N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문무어_공_()_3kg____확정</v>
      </c>
      <c r="O39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39" s="20" t="str">
        <f t="array" ref="P39">주문[[#This Row],[돈육두께]]&amp;"*"&amp;주문[[#This Row],[돈육가로]]&amp;"*"&amp;주문[[#This Row],[돈육세로]]</f>
        <v>**</v>
      </c>
      <c r="Q39" s="70">
        <v>44501</v>
      </c>
      <c r="R39" s="70"/>
      <c r="S39" s="2" t="str">
        <f>VLOOKUP(주문[[#This Row],[상품]],품목단위,2,FALSE)</f>
        <v>gs00012</v>
      </c>
    </row>
    <row r="40" spans="1:19" ht="12">
      <c r="A40" s="1">
        <v>44502</v>
      </c>
      <c r="B40" s="20" t="s">
        <v>87</v>
      </c>
      <c r="C40" s="3" t="s">
        <v>74</v>
      </c>
      <c r="D40" s="1" t="s">
        <v>73</v>
      </c>
      <c r="I40" s="15">
        <f>VLOOKUP(주문[[#This Row],[상품]],품목단위,3,0)</f>
        <v>10</v>
      </c>
      <c r="J40" s="21">
        <f>LOOKUP(2,1/((상품자료[상품]=D40)*(상품자료[단위]=I40)*(상품자료[등록일]&lt;=Q40)),상품자료[단가])</f>
        <v>41000</v>
      </c>
      <c r="K40" s="3">
        <v>23</v>
      </c>
      <c r="L40" s="4">
        <f>주문[수량]*주문[단가]</f>
        <v>943000</v>
      </c>
      <c r="M40" s="4" t="s">
        <v>75</v>
      </c>
      <c r="N40" s="20" t="str">
        <f t="array" ref="N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오성중_공_()_230kg____확정</v>
      </c>
      <c r="O40" s="20" t="str">
        <f>주문[[#This Row],[식사시간]]&amp;"_"&amp;주문[[#This Row],[상품]]&amp;"_"&amp;주문[[#This Row],[단위]]*주문[[#This Row],[수량]]&amp;"kg"&amp;"_"&amp;주문[[#This Row],[확정여부]]</f>
        <v>공통_백미(유)_230kg_확정</v>
      </c>
      <c r="P40" s="20" t="str">
        <f t="array" ref="P40">주문[[#This Row],[돈육두께]]&amp;"*"&amp;주문[[#This Row],[돈육가로]]&amp;"*"&amp;주문[[#This Row],[돈육세로]]</f>
        <v>**</v>
      </c>
      <c r="Q40" s="70">
        <v>44501</v>
      </c>
      <c r="R40" s="70"/>
      <c r="S40" s="2" t="str">
        <f>VLOOKUP(주문[[#This Row],[상품]],품목단위,2,FALSE)</f>
        <v>gs00079</v>
      </c>
    </row>
    <row r="41" spans="1:19" ht="12">
      <c r="A41" s="1">
        <v>44502</v>
      </c>
      <c r="B41" s="20" t="s">
        <v>87</v>
      </c>
      <c r="C41" s="3" t="s">
        <v>74</v>
      </c>
      <c r="D41" s="1" t="s">
        <v>61</v>
      </c>
      <c r="I41" s="15">
        <f>VLOOKUP(주문[[#This Row],[상품]],품목단위,3,0)</f>
        <v>10</v>
      </c>
      <c r="J41" s="21">
        <f>LOOKUP(2,1/((상품자료[상품]=D41)*(상품자료[단위]=I41)*(상품자료[등록일]&lt;=Q41)),상품자료[단가])</f>
        <v>42500</v>
      </c>
      <c r="K41" s="3">
        <v>3</v>
      </c>
      <c r="L41" s="4">
        <f>주문[수량]*주문[단가]</f>
        <v>127500</v>
      </c>
      <c r="M41" s="4" t="s">
        <v>75</v>
      </c>
      <c r="N41" s="20" t="str">
        <f t="array" ref="N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오성중_공_()_30kg____확정</v>
      </c>
      <c r="O41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41" s="20" t="str">
        <f t="array" ref="P41">주문[[#This Row],[돈육두께]]&amp;"*"&amp;주문[[#This Row],[돈육가로]]&amp;"*"&amp;주문[[#This Row],[돈육세로]]</f>
        <v>**</v>
      </c>
      <c r="Q41" s="70">
        <v>44501</v>
      </c>
      <c r="R41" s="70"/>
      <c r="S41" s="2" t="str">
        <f>VLOOKUP(주문[[#This Row],[상품]],품목단위,2,FALSE)</f>
        <v>gs00148</v>
      </c>
    </row>
    <row r="42" spans="1:19" ht="12">
      <c r="A42" s="1">
        <v>44502</v>
      </c>
      <c r="B42" s="20" t="s">
        <v>88</v>
      </c>
      <c r="C42" s="3" t="s">
        <v>89</v>
      </c>
      <c r="D42" s="1" t="s">
        <v>90</v>
      </c>
      <c r="I42" s="15">
        <f>VLOOKUP(주문[[#This Row],[상품]],품목단위,3,0)</f>
        <v>10</v>
      </c>
      <c r="J42" s="21">
        <f>LOOKUP(2,1/((상품자료[상품]=D42)*(상품자료[단위]=I42)*(상품자료[등록일]&lt;=Q42)),상품자료[단가])</f>
        <v>41000</v>
      </c>
      <c r="K42" s="3">
        <v>25</v>
      </c>
      <c r="L42" s="4">
        <f>주문[수량]*주문[단가]</f>
        <v>1025000</v>
      </c>
      <c r="M42" s="4" t="s">
        <v>91</v>
      </c>
      <c r="N42" s="20" t="str">
        <f t="array" ref="N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동인초_공_()_250kg____확정</v>
      </c>
      <c r="O42" s="20" t="str">
        <f>주문[[#This Row],[식사시간]]&amp;"_"&amp;주문[[#This Row],[상품]]&amp;"_"&amp;주문[[#This Row],[단위]]*주문[[#This Row],[수량]]&amp;"kg"&amp;"_"&amp;주문[[#This Row],[확정여부]]</f>
        <v>공통_백미(유)_250kg_확정</v>
      </c>
      <c r="P42" s="20" t="str">
        <f t="array" ref="P42">주문[[#This Row],[돈육두께]]&amp;"*"&amp;주문[[#This Row],[돈육가로]]&amp;"*"&amp;주문[[#This Row],[돈육세로]]</f>
        <v>**</v>
      </c>
      <c r="Q42" s="70">
        <v>44501</v>
      </c>
      <c r="R42" s="70"/>
      <c r="S42" s="2" t="str">
        <f>VLOOKUP(주문[[#This Row],[상품]],품목단위,2,FALSE)</f>
        <v>gs00079</v>
      </c>
    </row>
    <row r="43" spans="1:19" ht="12">
      <c r="A43" s="1">
        <v>44502</v>
      </c>
      <c r="B43" s="20" t="s">
        <v>88</v>
      </c>
      <c r="C43" s="3" t="s">
        <v>89</v>
      </c>
      <c r="D43" s="1" t="s">
        <v>61</v>
      </c>
      <c r="I43" s="15">
        <f>VLOOKUP(주문[[#This Row],[상품]],품목단위,3,0)</f>
        <v>10</v>
      </c>
      <c r="J43" s="21">
        <f>LOOKUP(2,1/((상품자료[상품]=D43)*(상품자료[단위]=I43)*(상품자료[등록일]&lt;=Q43)),상품자료[단가])</f>
        <v>42500</v>
      </c>
      <c r="K43" s="3">
        <v>4</v>
      </c>
      <c r="L43" s="4">
        <f>주문[수량]*주문[단가]</f>
        <v>170000</v>
      </c>
      <c r="M43" s="4" t="s">
        <v>91</v>
      </c>
      <c r="N43" s="20" t="str">
        <f t="array" ref="N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동인초_공_()_40kg____확정</v>
      </c>
      <c r="O43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43" s="20" t="str">
        <f t="array" ref="P43">주문[[#This Row],[돈육두께]]&amp;"*"&amp;주문[[#This Row],[돈육가로]]&amp;"*"&amp;주문[[#This Row],[돈육세로]]</f>
        <v>**</v>
      </c>
      <c r="Q43" s="70">
        <v>44501</v>
      </c>
      <c r="R43" s="70"/>
      <c r="S43" s="2" t="str">
        <f>VLOOKUP(주문[[#This Row],[상품]],품목단위,2,FALSE)</f>
        <v>gs00148</v>
      </c>
    </row>
    <row r="44" spans="1:19" ht="12">
      <c r="A44" s="1">
        <v>44502</v>
      </c>
      <c r="B44" s="20" t="s">
        <v>88</v>
      </c>
      <c r="C44" s="3" t="s">
        <v>89</v>
      </c>
      <c r="D44" s="1" t="s">
        <v>62</v>
      </c>
      <c r="I44" s="15">
        <f>VLOOKUP(주문[[#This Row],[상품]],품목단위,3,0)</f>
        <v>1</v>
      </c>
      <c r="J44" s="21">
        <f>LOOKUP(2,1/((상품자료[상품]=D44)*(상품자료[단위]=I44)*(상품자료[등록일]&lt;=Q44)),상품자료[단가])</f>
        <v>13880</v>
      </c>
      <c r="K44" s="3">
        <v>2</v>
      </c>
      <c r="L44" s="4">
        <f>주문[수량]*주문[단가]</f>
        <v>27760</v>
      </c>
      <c r="M44" s="4" t="s">
        <v>91</v>
      </c>
      <c r="N44" s="20" t="str">
        <f t="array" ref="N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동인초_공_()_2kg____확정</v>
      </c>
      <c r="O44" s="20" t="str">
        <f>주문[[#This Row],[식사시간]]&amp;"_"&amp;주문[[#This Row],[상품]]&amp;"_"&amp;주문[[#This Row],[단위]]*주문[[#This Row],[수량]]&amp;"kg"&amp;"_"&amp;주문[[#This Row],[확정여부]]</f>
        <v>공통_혼합5곡(무)_2kg_확정</v>
      </c>
      <c r="P44" s="20" t="str">
        <f t="array" ref="P44">주문[[#This Row],[돈육두께]]&amp;"*"&amp;주문[[#This Row],[돈육가로]]&amp;"*"&amp;주문[[#This Row],[돈육세로]]</f>
        <v>**</v>
      </c>
      <c r="Q44" s="70">
        <v>44501</v>
      </c>
      <c r="R44" s="70"/>
      <c r="S44" s="2" t="str">
        <f>VLOOKUP(주문[[#This Row],[상품]],품목단위,2,FALSE)</f>
        <v>gs00175</v>
      </c>
    </row>
    <row r="45" spans="1:19" ht="12">
      <c r="A45" s="1">
        <v>44502</v>
      </c>
      <c r="B45" s="20" t="s">
        <v>108</v>
      </c>
      <c r="C45" s="3" t="s">
        <v>109</v>
      </c>
      <c r="D45" s="1" t="s">
        <v>61</v>
      </c>
      <c r="I45" s="15">
        <f>VLOOKUP(주문[[#This Row],[상품]],품목단위,3,0)</f>
        <v>10</v>
      </c>
      <c r="J45" s="21">
        <f>LOOKUP(2,1/((상품자료[상품]=D45)*(상품자료[단위]=I45)*(상품자료[등록일]&lt;=Q45)),상품자료[단가])</f>
        <v>42500</v>
      </c>
      <c r="K45" s="3">
        <v>3</v>
      </c>
      <c r="L45" s="4">
        <f>주문[수량]*주문[단가]</f>
        <v>127500</v>
      </c>
      <c r="M45" s="4" t="s">
        <v>110</v>
      </c>
      <c r="N45" s="20" t="str">
        <f t="array" ref="N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청안초_공_()_30kg____확정</v>
      </c>
      <c r="O45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45" s="20" t="str">
        <f t="array" ref="P45">주문[[#This Row],[돈육두께]]&amp;"*"&amp;주문[[#This Row],[돈육가로]]&amp;"*"&amp;주문[[#This Row],[돈육세로]]</f>
        <v>**</v>
      </c>
      <c r="Q45" s="70">
        <v>44502</v>
      </c>
      <c r="R45" s="70"/>
      <c r="S45" s="2" t="str">
        <f>VLOOKUP(주문[[#This Row],[상품]],품목단위,2,FALSE)</f>
        <v>gs00148</v>
      </c>
    </row>
    <row r="46" spans="1:19" ht="12">
      <c r="A46" s="1">
        <v>44503</v>
      </c>
      <c r="B46" s="20" t="s">
        <v>86</v>
      </c>
      <c r="C46" s="3" t="s">
        <v>74</v>
      </c>
      <c r="D46" s="1" t="s">
        <v>73</v>
      </c>
      <c r="I46" s="15">
        <f>VLOOKUP(주문[[#This Row],[상품]],품목단위,3,0)</f>
        <v>10</v>
      </c>
      <c r="J46" s="21">
        <f>LOOKUP(2,1/((상품자료[상품]=D46)*(상품자료[단위]=I46)*(상품자료[등록일]&lt;=Q46)),상품자료[단가])</f>
        <v>41000</v>
      </c>
      <c r="K46" s="3">
        <v>10</v>
      </c>
      <c r="L46" s="4">
        <f>주문[수량]*주문[단가]</f>
        <v>410000</v>
      </c>
      <c r="M46" s="4" t="s">
        <v>75</v>
      </c>
      <c r="N46" s="20" t="str">
        <f t="array" ref="N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칠성초_공_()_100kg____확정</v>
      </c>
      <c r="O46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46" s="20" t="str">
        <f t="array" ref="P46">주문[[#This Row],[돈육두께]]&amp;"*"&amp;주문[[#This Row],[돈육가로]]&amp;"*"&amp;주문[[#This Row],[돈육세로]]</f>
        <v>**</v>
      </c>
      <c r="Q46" s="70">
        <v>44503</v>
      </c>
      <c r="R46" s="70"/>
      <c r="S46" s="2" t="str">
        <f>VLOOKUP(주문[[#This Row],[상품]],품목단위,2,FALSE)</f>
        <v>gs00079</v>
      </c>
    </row>
    <row r="47" spans="1:19" ht="12">
      <c r="A47" s="1">
        <v>44503</v>
      </c>
      <c r="B47" s="20" t="s">
        <v>86</v>
      </c>
      <c r="C47" s="3" t="s">
        <v>74</v>
      </c>
      <c r="D47" s="1" t="s">
        <v>61</v>
      </c>
      <c r="I47" s="15">
        <f>VLOOKUP(주문[[#This Row],[상품]],품목단위,3,0)</f>
        <v>10</v>
      </c>
      <c r="J47" s="21">
        <f>LOOKUP(2,1/((상품자료[상품]=D47)*(상품자료[단위]=I47)*(상품자료[등록일]&lt;=Q47)),상품자료[단가])</f>
        <v>42500</v>
      </c>
      <c r="K47" s="3">
        <v>4</v>
      </c>
      <c r="L47" s="4">
        <f>주문[수량]*주문[단가]</f>
        <v>170000</v>
      </c>
      <c r="M47" s="4" t="s">
        <v>75</v>
      </c>
      <c r="N47" s="20" t="str">
        <f t="array" ref="N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칠성초_공_()_40kg____확정</v>
      </c>
      <c r="O47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47" s="20" t="str">
        <f t="array" ref="P47">주문[[#This Row],[돈육두께]]&amp;"*"&amp;주문[[#This Row],[돈육가로]]&amp;"*"&amp;주문[[#This Row],[돈육세로]]</f>
        <v>**</v>
      </c>
      <c r="Q47" s="70">
        <v>44503</v>
      </c>
      <c r="R47" s="70"/>
      <c r="S47" s="2" t="str">
        <f>VLOOKUP(주문[[#This Row],[상품]],품목단위,2,FALSE)</f>
        <v>gs00148</v>
      </c>
    </row>
    <row r="48" spans="1:19" ht="12">
      <c r="A48" s="1">
        <v>44505</v>
      </c>
      <c r="B48" s="20" t="s">
        <v>36</v>
      </c>
      <c r="C48" s="3" t="s">
        <v>103</v>
      </c>
      <c r="D48" s="1" t="s">
        <v>9</v>
      </c>
      <c r="I48" s="15">
        <f>VLOOKUP(주문[[#This Row],[상품]],품목단위,3,0)</f>
        <v>1</v>
      </c>
      <c r="J48" s="21">
        <f>LOOKUP(2,1/((상품자료[상품]=D48)*(상품자료[단위]=I48)*(상품자료[등록일]&lt;=Q48)),상품자료[단가])</f>
        <v>50000</v>
      </c>
      <c r="K48" s="3">
        <v>7</v>
      </c>
      <c r="L48" s="4">
        <f>주문[수량]*주문[단가]</f>
        <v>350000</v>
      </c>
      <c r="M48" s="4" t="s">
        <v>102</v>
      </c>
      <c r="N48" s="20" t="str">
        <f t="array" ref="N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사리어_공_()_7kg____확정</v>
      </c>
      <c r="O48" s="20" t="str">
        <f>주문[[#This Row],[식사시간]]&amp;"_"&amp;주문[[#This Row],[상품]]&amp;"_"&amp;주문[[#This Row],[단위]]*주문[[#This Row],[수량]]&amp;"kg"&amp;"_"&amp;주문[[#This Row],[확정여부]]</f>
        <v>공통_고춧가루(유)_7kg_확정</v>
      </c>
      <c r="P48" s="20" t="str">
        <f t="array" ref="P48">주문[[#This Row],[돈육두께]]&amp;"*"&amp;주문[[#This Row],[돈육가로]]&amp;"*"&amp;주문[[#This Row],[돈육세로]]</f>
        <v>**</v>
      </c>
      <c r="Q48" s="70">
        <v>44505</v>
      </c>
      <c r="R48" s="70"/>
      <c r="S48" s="2" t="str">
        <f>VLOOKUP(주문[[#This Row],[상품]],품목단위,2,FALSE)</f>
        <v>gs00012</v>
      </c>
    </row>
    <row r="49" spans="1:20" ht="12">
      <c r="A49" s="1">
        <v>44505</v>
      </c>
      <c r="B49" s="20" t="s">
        <v>111</v>
      </c>
      <c r="C49" s="3" t="s">
        <v>109</v>
      </c>
      <c r="D49" s="1" t="s">
        <v>10</v>
      </c>
      <c r="I49" s="15">
        <f>VLOOKUP(주문[[#This Row],[상품]],품목단위,3,0)</f>
        <v>1</v>
      </c>
      <c r="J49" s="21">
        <f>LOOKUP(2,1/((상품자료[상품]=D49)*(상품자료[단위]=I49)*(상품자료[등록일]&lt;=Q49)),상품자료[단가])</f>
        <v>50000</v>
      </c>
      <c r="K49" s="3">
        <v>33</v>
      </c>
      <c r="L49" s="4">
        <f>주문[수량]*주문[단가]</f>
        <v>1650000</v>
      </c>
      <c r="M49" s="4" t="s">
        <v>110</v>
      </c>
      <c r="N49" s="20" t="str">
        <f t="array" ref="N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바울어_공_()_33kg____확정</v>
      </c>
      <c r="O49" s="20" t="str">
        <f>주문[[#This Row],[식사시간]]&amp;"_"&amp;주문[[#This Row],[상품]]&amp;"_"&amp;주문[[#This Row],[단위]]*주문[[#This Row],[수량]]&amp;"kg"&amp;"_"&amp;주문[[#This Row],[확정여부]]</f>
        <v>공통_고춧가루(유)_33kg_확정</v>
      </c>
      <c r="P49" s="20" t="str">
        <f t="array" ref="P49">주문[[#This Row],[돈육두께]]&amp;"*"&amp;주문[[#This Row],[돈육가로]]&amp;"*"&amp;주문[[#This Row],[돈육세로]]</f>
        <v>**</v>
      </c>
      <c r="Q49" s="70">
        <v>44505</v>
      </c>
      <c r="R49" s="70"/>
      <c r="S49" s="2" t="str">
        <f>VLOOKUP(주문[[#This Row],[상품]],품목단위,2,FALSE)</f>
        <v>gs00012</v>
      </c>
      <c r="T49" s="3" t="s">
        <v>248</v>
      </c>
    </row>
    <row r="50" spans="1:20" ht="12">
      <c r="A50" s="1">
        <v>44505</v>
      </c>
      <c r="B50" s="20" t="s">
        <v>112</v>
      </c>
      <c r="C50" s="3" t="s">
        <v>109</v>
      </c>
      <c r="D50" s="1" t="s">
        <v>73</v>
      </c>
      <c r="I50" s="15">
        <f>VLOOKUP(주문[[#This Row],[상품]],품목단위,3,0)</f>
        <v>10</v>
      </c>
      <c r="J50" s="21">
        <f>LOOKUP(2,1/((상품자료[상품]=D50)*(상품자료[단위]=I50)*(상품자료[등록일]&lt;=Q50)),상품자료[단가])</f>
        <v>41000</v>
      </c>
      <c r="K50" s="3">
        <v>2</v>
      </c>
      <c r="L50" s="4">
        <f>주문[수량]*주문[단가]</f>
        <v>82000</v>
      </c>
      <c r="M50" s="4" t="s">
        <v>110</v>
      </c>
      <c r="N50" s="20" t="str">
        <f t="array" ref="N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송면어_공_()_20kg____확정</v>
      </c>
      <c r="O50" s="20" t="str">
        <f>주문[[#This Row],[식사시간]]&amp;"_"&amp;주문[[#This Row],[상품]]&amp;"_"&amp;주문[[#This Row],[단위]]*주문[[#This Row],[수량]]&amp;"kg"&amp;"_"&amp;주문[[#This Row],[확정여부]]</f>
        <v>공통_백미(유)_20kg_확정</v>
      </c>
      <c r="P50" s="20" t="str">
        <f t="array" ref="P50">주문[[#This Row],[돈육두께]]&amp;"*"&amp;주문[[#This Row],[돈육가로]]&amp;"*"&amp;주문[[#This Row],[돈육세로]]</f>
        <v>**</v>
      </c>
      <c r="Q50" s="70">
        <v>44505</v>
      </c>
      <c r="R50" s="70"/>
      <c r="S50" s="2" t="str">
        <f>VLOOKUP(주문[[#This Row],[상품]],품목단위,2,FALSE)</f>
        <v>gs00079</v>
      </c>
    </row>
    <row r="51" spans="1:20" ht="12">
      <c r="A51" s="1">
        <v>44505</v>
      </c>
      <c r="B51" s="20" t="s">
        <v>112</v>
      </c>
      <c r="C51" s="3" t="s">
        <v>109</v>
      </c>
      <c r="D51" s="1" t="s">
        <v>61</v>
      </c>
      <c r="I51" s="15">
        <f>VLOOKUP(주문[[#This Row],[상품]],품목단위,3,0)</f>
        <v>10</v>
      </c>
      <c r="J51" s="21">
        <f>LOOKUP(2,1/((상품자료[상품]=D51)*(상품자료[단위]=I51)*(상품자료[등록일]&lt;=Q51)),상품자료[단가])</f>
        <v>42500</v>
      </c>
      <c r="K51" s="3">
        <v>1</v>
      </c>
      <c r="L51" s="4">
        <f>주문[수량]*주문[단가]</f>
        <v>42500</v>
      </c>
      <c r="M51" s="4" t="s">
        <v>110</v>
      </c>
      <c r="N51" s="20" t="str">
        <f t="array" ref="N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송면어_공_()_10kg____확정</v>
      </c>
      <c r="O51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51" s="20" t="str">
        <f t="array" ref="P51">주문[[#This Row],[돈육두께]]&amp;"*"&amp;주문[[#This Row],[돈육가로]]&amp;"*"&amp;주문[[#This Row],[돈육세로]]</f>
        <v>**</v>
      </c>
      <c r="Q51" s="70">
        <v>44505</v>
      </c>
      <c r="R51" s="70"/>
      <c r="S51" s="2" t="str">
        <f>VLOOKUP(주문[[#This Row],[상품]],품목단위,2,FALSE)</f>
        <v>gs00148</v>
      </c>
    </row>
    <row r="52" spans="1:20" ht="12">
      <c r="A52" s="1">
        <v>44505</v>
      </c>
      <c r="B52" s="20" t="s">
        <v>112</v>
      </c>
      <c r="C52" s="3" t="s">
        <v>109</v>
      </c>
      <c r="D52" s="1" t="s">
        <v>9</v>
      </c>
      <c r="I52" s="15">
        <f>VLOOKUP(주문[[#This Row],[상품]],품목단위,3,0)</f>
        <v>1</v>
      </c>
      <c r="J52" s="21">
        <f>LOOKUP(2,1/((상품자료[상품]=D52)*(상품자료[단위]=I52)*(상품자료[등록일]&lt;=Q52)),상품자료[단가])</f>
        <v>50000</v>
      </c>
      <c r="K52" s="3">
        <v>4</v>
      </c>
      <c r="L52" s="4">
        <f>주문[수량]*주문[단가]</f>
        <v>200000</v>
      </c>
      <c r="M52" s="4" t="s">
        <v>110</v>
      </c>
      <c r="N52" s="20" t="str">
        <f t="array" ref="N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송면어_공_()_4kg____확정</v>
      </c>
      <c r="O52" s="20" t="str">
        <f>주문[[#This Row],[식사시간]]&amp;"_"&amp;주문[[#This Row],[상품]]&amp;"_"&amp;주문[[#This Row],[단위]]*주문[[#This Row],[수량]]&amp;"kg"&amp;"_"&amp;주문[[#This Row],[확정여부]]</f>
        <v>공통_고춧가루(유)_4kg_확정</v>
      </c>
      <c r="P52" s="20" t="str">
        <f t="array" ref="P52">주문[[#This Row],[돈육두께]]&amp;"*"&amp;주문[[#This Row],[돈육가로]]&amp;"*"&amp;주문[[#This Row],[돈육세로]]</f>
        <v>**</v>
      </c>
      <c r="Q52" s="70">
        <v>44505</v>
      </c>
      <c r="R52" s="70"/>
      <c r="S52" s="2" t="str">
        <f>VLOOKUP(주문[[#This Row],[상품]],품목단위,2,FALSE)</f>
        <v>gs00012</v>
      </c>
    </row>
    <row r="53" spans="1:20" ht="12">
      <c r="A53" s="1">
        <v>44505</v>
      </c>
      <c r="B53" s="20" t="s">
        <v>34</v>
      </c>
      <c r="C53" s="3" t="s">
        <v>114</v>
      </c>
      <c r="D53" s="1" t="s">
        <v>10</v>
      </c>
      <c r="I53" s="15">
        <f>VLOOKUP(주문[[#This Row],[상품]],품목단위,3,0)</f>
        <v>1</v>
      </c>
      <c r="J53" s="21">
        <f>LOOKUP(2,1/((상품자료[상품]=D53)*(상품자료[단위]=I53)*(상품자료[등록일]&lt;=Q53)),상품자료[단가])</f>
        <v>50000</v>
      </c>
      <c r="K53" s="3">
        <v>3</v>
      </c>
      <c r="L53" s="4">
        <f>주문[수량]*주문[단가]</f>
        <v>150000</v>
      </c>
      <c r="M53" s="4" t="s">
        <v>115</v>
      </c>
      <c r="N53" s="20" t="str">
        <f t="array" ref="N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바울어_공_()_3kg____확정</v>
      </c>
      <c r="O53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53" s="20" t="str">
        <f t="array" ref="P53">주문[[#This Row],[돈육두께]]&amp;"*"&amp;주문[[#This Row],[돈육가로]]&amp;"*"&amp;주문[[#This Row],[돈육세로]]</f>
        <v>**</v>
      </c>
      <c r="Q53" s="70">
        <v>44505</v>
      </c>
      <c r="R53" s="70"/>
      <c r="S53" s="2" t="str">
        <f>VLOOKUP(주문[[#This Row],[상품]],품목단위,2,FALSE)</f>
        <v>gs00012</v>
      </c>
      <c r="T53" s="3" t="s">
        <v>249</v>
      </c>
    </row>
    <row r="54" spans="1:20" ht="12">
      <c r="A54" s="1">
        <v>44508</v>
      </c>
      <c r="B54" s="20" t="s">
        <v>87</v>
      </c>
      <c r="C54" s="3" t="s">
        <v>74</v>
      </c>
      <c r="D54" s="1" t="s">
        <v>62</v>
      </c>
      <c r="I54" s="15">
        <f>VLOOKUP(주문[[#This Row],[상품]],품목단위,3,0)</f>
        <v>1</v>
      </c>
      <c r="J54" s="21">
        <f>LOOKUP(2,1/((상품자료[상품]=D54)*(상품자료[단위]=I54)*(상품자료[등록일]&lt;=Q54)),상품자료[단가])</f>
        <v>13880</v>
      </c>
      <c r="K54" s="3">
        <v>3</v>
      </c>
      <c r="L54" s="4">
        <f>주문[수량]*주문[단가]</f>
        <v>41640</v>
      </c>
      <c r="M54" s="4" t="s">
        <v>75</v>
      </c>
      <c r="N54" s="20" t="str">
        <f t="array" ref="N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오성중_공_()_3kg____확정</v>
      </c>
      <c r="O54" s="20" t="str">
        <f>주문[[#This Row],[식사시간]]&amp;"_"&amp;주문[[#This Row],[상품]]&amp;"_"&amp;주문[[#This Row],[단위]]*주문[[#This Row],[수량]]&amp;"kg"&amp;"_"&amp;주문[[#This Row],[확정여부]]</f>
        <v>공통_혼합5곡(무)_3kg_확정</v>
      </c>
      <c r="P54" s="20" t="str">
        <f t="array" ref="P54">주문[[#This Row],[돈육두께]]&amp;"*"&amp;주문[[#This Row],[돈육가로]]&amp;"*"&amp;주문[[#This Row],[돈육세로]]</f>
        <v>**</v>
      </c>
      <c r="Q54" s="70">
        <v>44508</v>
      </c>
      <c r="R54" s="70"/>
      <c r="S54" s="2" t="str">
        <f>VLOOKUP(주문[[#This Row],[상품]],품목단위,2,FALSE)</f>
        <v>gs00175</v>
      </c>
    </row>
    <row r="55" spans="1:20" ht="12">
      <c r="A55" s="1">
        <v>44508</v>
      </c>
      <c r="B55" s="20" t="s">
        <v>113</v>
      </c>
      <c r="C55" s="3" t="s">
        <v>109</v>
      </c>
      <c r="D55" s="1" t="s">
        <v>73</v>
      </c>
      <c r="I55" s="15">
        <f>VLOOKUP(주문[[#This Row],[상품]],품목단위,3,0)</f>
        <v>10</v>
      </c>
      <c r="J55" s="21">
        <f>LOOKUP(2,1/((상품자료[상품]=D55)*(상품자료[단위]=I55)*(상품자료[등록일]&lt;=Q55)),상품자료[단가])</f>
        <v>41000</v>
      </c>
      <c r="K55" s="3">
        <v>5</v>
      </c>
      <c r="L55" s="4">
        <f>주문[수량]*주문[단가]</f>
        <v>205000</v>
      </c>
      <c r="M55" s="4" t="s">
        <v>110</v>
      </c>
      <c r="N55" s="20" t="str">
        <f t="array" ref="N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제일어_공_()_50kg____확정</v>
      </c>
      <c r="O55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55" s="20" t="str">
        <f t="array" ref="P55">주문[[#This Row],[돈육두께]]&amp;"*"&amp;주문[[#This Row],[돈육가로]]&amp;"*"&amp;주문[[#This Row],[돈육세로]]</f>
        <v>**</v>
      </c>
      <c r="Q55" s="70">
        <v>44508</v>
      </c>
      <c r="R55" s="70"/>
      <c r="S55" s="2" t="str">
        <f>VLOOKUP(주문[[#This Row],[상품]],품목단위,2,FALSE)</f>
        <v>gs00079</v>
      </c>
    </row>
    <row r="56" spans="1:20" ht="12">
      <c r="A56" s="1">
        <v>44508</v>
      </c>
      <c r="B56" s="20" t="s">
        <v>113</v>
      </c>
      <c r="C56" s="3" t="s">
        <v>109</v>
      </c>
      <c r="D56" s="1" t="s">
        <v>61</v>
      </c>
      <c r="I56" s="15">
        <f>VLOOKUP(주문[[#This Row],[상품]],품목단위,3,0)</f>
        <v>10</v>
      </c>
      <c r="J56" s="21">
        <f>LOOKUP(2,1/((상품자료[상품]=D56)*(상품자료[단위]=I56)*(상품자료[등록일]&lt;=Q56)),상품자료[단가])</f>
        <v>42500</v>
      </c>
      <c r="K56" s="3">
        <v>3</v>
      </c>
      <c r="L56" s="4">
        <f>주문[수량]*주문[단가]</f>
        <v>127500</v>
      </c>
      <c r="M56" s="4" t="s">
        <v>110</v>
      </c>
      <c r="N56" s="20" t="str">
        <f t="array" ref="N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제일어_공_()_30kg____확정</v>
      </c>
      <c r="O56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56" s="20" t="str">
        <f t="array" ref="P56">주문[[#This Row],[돈육두께]]&amp;"*"&amp;주문[[#This Row],[돈육가로]]&amp;"*"&amp;주문[[#This Row],[돈육세로]]</f>
        <v>**</v>
      </c>
      <c r="Q56" s="70">
        <v>44508</v>
      </c>
      <c r="R56" s="70"/>
      <c r="S56" s="2" t="str">
        <f>VLOOKUP(주문[[#This Row],[상품]],품목단위,2,FALSE)</f>
        <v>gs00148</v>
      </c>
    </row>
    <row r="57" spans="1:20" ht="12">
      <c r="A57" s="1">
        <v>44508</v>
      </c>
      <c r="B57" s="20" t="s">
        <v>113</v>
      </c>
      <c r="C57" s="3" t="s">
        <v>109</v>
      </c>
      <c r="D57" s="1" t="s">
        <v>9</v>
      </c>
      <c r="I57" s="15">
        <f>VLOOKUP(주문[[#This Row],[상품]],품목단위,3,0)</f>
        <v>1</v>
      </c>
      <c r="J57" s="21">
        <f>LOOKUP(2,1/((상품자료[상품]=D57)*(상품자료[단위]=I57)*(상품자료[등록일]&lt;=Q57)),상품자료[단가])</f>
        <v>50000</v>
      </c>
      <c r="K57" s="3">
        <v>10</v>
      </c>
      <c r="L57" s="4">
        <f>주문[수량]*주문[단가]</f>
        <v>500000</v>
      </c>
      <c r="M57" s="4" t="s">
        <v>110</v>
      </c>
      <c r="N57" s="20" t="str">
        <f t="array" ref="N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제일어_공_()_10kg____확정</v>
      </c>
      <c r="O57" s="20" t="str">
        <f>주문[[#This Row],[식사시간]]&amp;"_"&amp;주문[[#This Row],[상품]]&amp;"_"&amp;주문[[#This Row],[단위]]*주문[[#This Row],[수량]]&amp;"kg"&amp;"_"&amp;주문[[#This Row],[확정여부]]</f>
        <v>공통_고춧가루(유)_10kg_확정</v>
      </c>
      <c r="P57" s="20" t="str">
        <f t="array" ref="P57">주문[[#This Row],[돈육두께]]&amp;"*"&amp;주문[[#This Row],[돈육가로]]&amp;"*"&amp;주문[[#This Row],[돈육세로]]</f>
        <v>**</v>
      </c>
      <c r="Q57" s="70">
        <v>44508</v>
      </c>
      <c r="R57" s="70"/>
      <c r="S57" s="2" t="str">
        <f>VLOOKUP(주문[[#This Row],[상품]],품목단위,2,FALSE)</f>
        <v>gs00012</v>
      </c>
    </row>
    <row r="58" spans="1:20" ht="12">
      <c r="A58" s="1">
        <v>44508</v>
      </c>
      <c r="B58" s="20" t="s">
        <v>131</v>
      </c>
      <c r="C58" s="3" t="s">
        <v>116</v>
      </c>
      <c r="D58" s="1" t="s">
        <v>73</v>
      </c>
      <c r="I58" s="15">
        <f>VLOOKUP(주문[[#This Row],[상품]],품목단위,3,0)</f>
        <v>10</v>
      </c>
      <c r="J58" s="21">
        <f>LOOKUP(2,1/((상품자료[상품]=D58)*(상품자료[단위]=I58)*(상품자료[등록일]&lt;=Q58)),상품자료[단가])</f>
        <v>41000</v>
      </c>
      <c r="K58" s="3">
        <v>8</v>
      </c>
      <c r="L58" s="4">
        <f>주문[수량]*주문[단가]</f>
        <v>328000</v>
      </c>
      <c r="M58" s="4" t="s">
        <v>130</v>
      </c>
      <c r="N58" s="20" t="str">
        <f t="array" ref="N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부흥어_공_()_80kg____확정</v>
      </c>
      <c r="O58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58" s="20" t="str">
        <f t="array" ref="P58">주문[[#This Row],[돈육두께]]&amp;"*"&amp;주문[[#This Row],[돈육가로]]&amp;"*"&amp;주문[[#This Row],[돈육세로]]</f>
        <v>**</v>
      </c>
      <c r="Q58" s="70">
        <v>44508</v>
      </c>
      <c r="R58" s="70"/>
      <c r="S58" s="2" t="str">
        <f>VLOOKUP(주문[[#This Row],[상품]],품목단위,2,FALSE)</f>
        <v>gs00079</v>
      </c>
    </row>
    <row r="59" spans="1:20" ht="12">
      <c r="A59" s="1">
        <v>44508</v>
      </c>
      <c r="B59" s="20" t="s">
        <v>133</v>
      </c>
      <c r="C59" s="3" t="s">
        <v>134</v>
      </c>
      <c r="D59" s="1" t="s">
        <v>10</v>
      </c>
      <c r="I59" s="15">
        <f>VLOOKUP(주문[[#This Row],[상품]],품목단위,3,0)</f>
        <v>1</v>
      </c>
      <c r="J59" s="21">
        <f>LOOKUP(2,1/((상품자료[상품]=D59)*(상품자료[단위]=I59)*(상품자료[등록일]&lt;=Q59)),상품자료[단가])</f>
        <v>50000</v>
      </c>
      <c r="K59" s="3">
        <v>2</v>
      </c>
      <c r="L59" s="4">
        <f>주문[수량]*주문[단가]</f>
        <v>100000</v>
      </c>
      <c r="M59" s="4" t="s">
        <v>135</v>
      </c>
      <c r="N59" s="20" t="str">
        <f t="array" ref="N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청천어_공_()_2kg____확정</v>
      </c>
      <c r="O59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59" s="20" t="str">
        <f t="array" ref="P59">주문[[#This Row],[돈육두께]]&amp;"*"&amp;주문[[#This Row],[돈육가로]]&amp;"*"&amp;주문[[#This Row],[돈육세로]]</f>
        <v>**</v>
      </c>
      <c r="Q59" s="70">
        <v>44508</v>
      </c>
      <c r="R59" s="70"/>
      <c r="S59" s="2" t="str">
        <f>VLOOKUP(주문[[#This Row],[상품]],품목단위,2,FALSE)</f>
        <v>gs00012</v>
      </c>
    </row>
    <row r="60" spans="1:20" ht="12">
      <c r="A60" s="1">
        <v>44509</v>
      </c>
      <c r="B60" s="20" t="s">
        <v>36</v>
      </c>
      <c r="C60" s="3" t="s">
        <v>116</v>
      </c>
      <c r="D60" s="1" t="s">
        <v>118</v>
      </c>
      <c r="E60" s="1" t="s">
        <v>128</v>
      </c>
      <c r="I60" s="15">
        <f>VLOOKUP(주문[[#This Row],[상품]],품목단위,3,0)</f>
        <v>1</v>
      </c>
      <c r="J60" s="21" t="e">
        <f>LOOKUP(2,1/((상품자료[상품]=D60)*(상품자료[단위]=I60)*(상품자료[등록일]&lt;=Q60)),상품자료[단가])</f>
        <v>#N/A</v>
      </c>
      <c r="K60" s="3">
        <v>3</v>
      </c>
      <c r="L60" s="4" t="e">
        <f>주문[수량]*주문[단가]</f>
        <v>#N/A</v>
      </c>
      <c r="M60" s="4" t="s">
        <v>132</v>
      </c>
      <c r="N60" s="20" t="str">
        <f t="array" ref="N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사리어_공_(볶음)_3kg____취소</v>
      </c>
      <c r="O60" s="20" t="str">
        <f>주문[[#This Row],[식사시간]]&amp;"_"&amp;주문[[#This Row],[상품]]&amp;"_"&amp;주문[[#This Row],[단위]]*주문[[#This Row],[수량]]&amp;"kg"&amp;"_"&amp;주문[[#This Row],[확정여부]]</f>
        <v>공통_목심살(돈육)_3kg_취소</v>
      </c>
      <c r="P60" s="20" t="str">
        <f t="array" ref="P60">주문[[#This Row],[돈육두께]]&amp;"*"&amp;주문[[#This Row],[돈육가로]]&amp;"*"&amp;주문[[#This Row],[돈육세로]]</f>
        <v>**</v>
      </c>
      <c r="R60" s="70">
        <v>44512</v>
      </c>
      <c r="S60" s="2">
        <f>VLOOKUP(주문[[#This Row],[상품]],품목단위,2,FALSE)</f>
        <v>301102</v>
      </c>
      <c r="T60" s="3" t="s">
        <v>172</v>
      </c>
    </row>
    <row r="61" spans="1:20" ht="12">
      <c r="A61" s="1">
        <v>44510</v>
      </c>
      <c r="B61" s="20" t="s">
        <v>149</v>
      </c>
      <c r="C61" s="3" t="s">
        <v>137</v>
      </c>
      <c r="D61" s="1" t="s">
        <v>73</v>
      </c>
      <c r="I61" s="15">
        <f>VLOOKUP(주문[[#This Row],[상품]],품목단위,3,0)</f>
        <v>10</v>
      </c>
      <c r="J61" s="21">
        <f>LOOKUP(2,1/((상품자료[상품]=D61)*(상품자료[단위]=I61)*(상품자료[등록일]&lt;=Q61)),상품자료[단가])</f>
        <v>41000</v>
      </c>
      <c r="K61" s="3">
        <v>9</v>
      </c>
      <c r="L61" s="4">
        <f>주문[수량]*주문[단가]</f>
        <v>369000</v>
      </c>
      <c r="M61" s="4" t="s">
        <v>147</v>
      </c>
      <c r="N61" s="20" t="str">
        <f t="array" ref="N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장연초_공_()_90kg____확정</v>
      </c>
      <c r="O61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61" s="20" t="str">
        <f t="array" ref="P61">주문[[#This Row],[돈육두께]]&amp;"*"&amp;주문[[#This Row],[돈육가로]]&amp;"*"&amp;주문[[#This Row],[돈육세로]]</f>
        <v>**</v>
      </c>
      <c r="Q61" s="70">
        <v>44510</v>
      </c>
      <c r="R61" s="70"/>
      <c r="S61" s="2" t="str">
        <f>VLOOKUP(주문[[#This Row],[상품]],품목단위,2,FALSE)</f>
        <v>gs00079</v>
      </c>
    </row>
    <row r="62" spans="1:20" ht="12">
      <c r="A62" s="1">
        <v>44510</v>
      </c>
      <c r="B62" s="20" t="s">
        <v>150</v>
      </c>
      <c r="C62" s="3" t="s">
        <v>137</v>
      </c>
      <c r="D62" s="1" t="s">
        <v>61</v>
      </c>
      <c r="I62" s="15">
        <f>VLOOKUP(주문[[#This Row],[상품]],품목단위,3,0)</f>
        <v>10</v>
      </c>
      <c r="J62" s="21">
        <f>LOOKUP(2,1/((상품자료[상품]=D62)*(상품자료[단위]=I62)*(상품자료[등록일]&lt;=Q62)),상품자료[단가])</f>
        <v>42500</v>
      </c>
      <c r="K62" s="3">
        <v>2</v>
      </c>
      <c r="L62" s="4">
        <f>주문[수량]*주문[단가]</f>
        <v>85000</v>
      </c>
      <c r="M62" s="4" t="s">
        <v>147</v>
      </c>
      <c r="N62" s="20" t="str">
        <f t="array" ref="N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장연초_공_()_20kg____확정</v>
      </c>
      <c r="O62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62" s="20" t="str">
        <f t="array" ref="P62">주문[[#This Row],[돈육두께]]&amp;"*"&amp;주문[[#This Row],[돈육가로]]&amp;"*"&amp;주문[[#This Row],[돈육세로]]</f>
        <v>**</v>
      </c>
      <c r="Q62" s="70">
        <v>44510</v>
      </c>
      <c r="R62" s="70"/>
      <c r="S62" s="2" t="str">
        <f>VLOOKUP(주문[[#This Row],[상품]],품목단위,2,FALSE)</f>
        <v>gs00148</v>
      </c>
    </row>
    <row r="63" spans="1:20" ht="12">
      <c r="A63" s="1">
        <v>44515</v>
      </c>
      <c r="B63" s="20" t="s">
        <v>88</v>
      </c>
      <c r="C63" s="3" t="s">
        <v>89</v>
      </c>
      <c r="D63" s="1" t="s">
        <v>90</v>
      </c>
      <c r="I63" s="15">
        <f>VLOOKUP(주문[[#This Row],[상품]],품목단위,3,0)</f>
        <v>10</v>
      </c>
      <c r="J63" s="21">
        <f>LOOKUP(2,1/((상품자료[상품]=D63)*(상품자료[단위]=I63)*(상품자료[등록일]&lt;=Q63)),상품자료[단가])</f>
        <v>41000</v>
      </c>
      <c r="K63" s="3">
        <v>10</v>
      </c>
      <c r="L63" s="4">
        <f>주문[수량]*주문[단가]</f>
        <v>410000</v>
      </c>
      <c r="M63" s="4" t="s">
        <v>91</v>
      </c>
      <c r="N63" s="20" t="str">
        <f t="array" ref="N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동인초_공_()_100kg____확정</v>
      </c>
      <c r="O63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63" s="20" t="str">
        <f t="array" ref="P63">주문[[#This Row],[돈육두께]]&amp;"*"&amp;주문[[#This Row],[돈육가로]]&amp;"*"&amp;주문[[#This Row],[돈육세로]]</f>
        <v>**</v>
      </c>
      <c r="Q63" s="70">
        <v>44501</v>
      </c>
      <c r="R63" s="70"/>
      <c r="S63" s="2" t="str">
        <f>VLOOKUP(주문[[#This Row],[상품]],품목단위,2,FALSE)</f>
        <v>gs00079</v>
      </c>
    </row>
    <row r="64" spans="1:20" ht="12">
      <c r="A64" s="1">
        <v>44515</v>
      </c>
      <c r="B64" s="20" t="s">
        <v>88</v>
      </c>
      <c r="C64" s="3" t="s">
        <v>89</v>
      </c>
      <c r="D64" s="1" t="s">
        <v>61</v>
      </c>
      <c r="I64" s="15">
        <f>VLOOKUP(주문[[#This Row],[상품]],품목단위,3,0)</f>
        <v>10</v>
      </c>
      <c r="J64" s="21">
        <f>LOOKUP(2,1/((상품자료[상품]=D64)*(상품자료[단위]=I64)*(상품자료[등록일]&lt;=Q64)),상품자료[단가])</f>
        <v>42500</v>
      </c>
      <c r="K64" s="3">
        <v>3</v>
      </c>
      <c r="L64" s="4">
        <f>주문[수량]*주문[단가]</f>
        <v>127500</v>
      </c>
      <c r="M64" s="4" t="s">
        <v>91</v>
      </c>
      <c r="N64" s="20" t="str">
        <f t="array" ref="N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동인초_공_()_30kg____확정</v>
      </c>
      <c r="O64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64" s="20" t="str">
        <f t="array" ref="P64">주문[[#This Row],[돈육두께]]&amp;"*"&amp;주문[[#This Row],[돈육가로]]&amp;"*"&amp;주문[[#This Row],[돈육세로]]</f>
        <v>**</v>
      </c>
      <c r="Q64" s="70">
        <v>44501</v>
      </c>
      <c r="R64" s="70"/>
      <c r="S64" s="2" t="str">
        <f>VLOOKUP(주문[[#This Row],[상품]],품목단위,2,FALSE)</f>
        <v>gs00148</v>
      </c>
    </row>
    <row r="65" spans="1:19" ht="12">
      <c r="A65" s="1">
        <v>44515</v>
      </c>
      <c r="B65" s="20" t="s">
        <v>151</v>
      </c>
      <c r="C65" s="3" t="s">
        <v>152</v>
      </c>
      <c r="D65" s="1" t="s">
        <v>73</v>
      </c>
      <c r="I65" s="15">
        <f>VLOOKUP(주문[[#This Row],[상품]],품목단위,3,0)</f>
        <v>10</v>
      </c>
      <c r="J65" s="21">
        <f>LOOKUP(2,1/((상품자료[상품]=D65)*(상품자료[단위]=I65)*(상품자료[등록일]&lt;=Q65)),상품자료[단가])</f>
        <v>41000</v>
      </c>
      <c r="K65" s="3">
        <v>10</v>
      </c>
      <c r="L65" s="4">
        <f>주문[수량]*주문[단가]</f>
        <v>410000</v>
      </c>
      <c r="M65" s="4" t="s">
        <v>153</v>
      </c>
      <c r="N65" s="20" t="str">
        <f t="array" ref="N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연풍초_공_()_100kg____확정</v>
      </c>
      <c r="O65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65" s="20" t="str">
        <f t="array" ref="P65">주문[[#This Row],[돈육두께]]&amp;"*"&amp;주문[[#This Row],[돈육가로]]&amp;"*"&amp;주문[[#This Row],[돈육세로]]</f>
        <v>**</v>
      </c>
      <c r="Q65" s="70">
        <v>44515</v>
      </c>
      <c r="R65" s="70"/>
      <c r="S65" s="2" t="str">
        <f>VLOOKUP(주문[[#This Row],[상품]],품목단위,2,FALSE)</f>
        <v>gs00079</v>
      </c>
    </row>
    <row r="66" spans="1:19" ht="12">
      <c r="A66" s="1">
        <v>44515</v>
      </c>
      <c r="B66" s="20" t="s">
        <v>151</v>
      </c>
      <c r="C66" s="3" t="s">
        <v>152</v>
      </c>
      <c r="D66" s="1" t="s">
        <v>154</v>
      </c>
      <c r="I66" s="15">
        <f>VLOOKUP(주문[[#This Row],[상품]],품목단위,3,0)</f>
        <v>10</v>
      </c>
      <c r="J66" s="21">
        <f>LOOKUP(2,1/((상품자료[상품]=D66)*(상품자료[단위]=I66)*(상품자료[등록일]&lt;=Q66)),상품자료[단가])</f>
        <v>42500</v>
      </c>
      <c r="K66" s="3">
        <v>2</v>
      </c>
      <c r="L66" s="4">
        <f>주문[수량]*주문[단가]</f>
        <v>85000</v>
      </c>
      <c r="M66" s="4" t="s">
        <v>153</v>
      </c>
      <c r="N66" s="20" t="str">
        <f t="array" ref="N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연풍초_공_()_20kg____확정</v>
      </c>
      <c r="O66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66" s="20" t="str">
        <f t="array" ref="P66">주문[[#This Row],[돈육두께]]&amp;"*"&amp;주문[[#This Row],[돈육가로]]&amp;"*"&amp;주문[[#This Row],[돈육세로]]</f>
        <v>**</v>
      </c>
      <c r="Q66" s="70">
        <v>44515</v>
      </c>
      <c r="R66" s="70"/>
      <c r="S66" s="2" t="str">
        <f>VLOOKUP(주문[[#This Row],[상품]],품목단위,2,FALSE)</f>
        <v>gs00148</v>
      </c>
    </row>
    <row r="67" spans="1:19" ht="12">
      <c r="A67" s="1">
        <v>44516</v>
      </c>
      <c r="B67" s="20" t="s">
        <v>98</v>
      </c>
      <c r="C67" s="3" t="s">
        <v>99</v>
      </c>
      <c r="D67" s="1" t="s">
        <v>73</v>
      </c>
      <c r="I67" s="15">
        <f>VLOOKUP(주문[[#This Row],[상품]],품목단위,3,0)</f>
        <v>10</v>
      </c>
      <c r="J67" s="21" t="e">
        <f>LOOKUP(2,1/((상품자료[상품]=D67)*(상품자료[단위]=I67)*(상품자료[등록일]&lt;=Q67)),상품자료[단가])</f>
        <v>#N/A</v>
      </c>
      <c r="K67" s="3">
        <v>90</v>
      </c>
      <c r="L67" s="4" t="e">
        <f>주문[수량]*주문[단가]</f>
        <v>#N/A</v>
      </c>
      <c r="M67" s="4" t="s">
        <v>132</v>
      </c>
      <c r="N67" s="20" t="str">
        <f t="array" ref="N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사리어_공_()_900kg____취소</v>
      </c>
      <c r="O67" s="20" t="str">
        <f>주문[[#This Row],[식사시간]]&amp;"_"&amp;주문[[#This Row],[상품]]&amp;"_"&amp;주문[[#This Row],[단위]]*주문[[#This Row],[수량]]&amp;"kg"&amp;"_"&amp;주문[[#This Row],[확정여부]]</f>
        <v>공통_백미(유)_900kg_취소</v>
      </c>
      <c r="P67" s="20" t="str">
        <f t="array" ref="P67">주문[[#This Row],[돈육두께]]&amp;"*"&amp;주문[[#This Row],[돈육가로]]&amp;"*"&amp;주문[[#This Row],[돈육세로]]</f>
        <v>**</v>
      </c>
      <c r="S67" s="2" t="str">
        <f>VLOOKUP(주문[[#This Row],[상품]],품목단위,2,FALSE)</f>
        <v>gs00079</v>
      </c>
    </row>
    <row r="68" spans="1:19" ht="12">
      <c r="A68" s="1">
        <v>44516</v>
      </c>
      <c r="B68" s="20" t="s">
        <v>98</v>
      </c>
      <c r="C68" s="3" t="s">
        <v>99</v>
      </c>
      <c r="D68" s="1" t="s">
        <v>61</v>
      </c>
      <c r="I68" s="15">
        <f>VLOOKUP(주문[[#This Row],[상품]],품목단위,3,0)</f>
        <v>10</v>
      </c>
      <c r="J68" s="21" t="e">
        <f>LOOKUP(2,1/((상품자료[상품]=D68)*(상품자료[단위]=I68)*(상품자료[등록일]&lt;=Q68)),상품자료[단가])</f>
        <v>#N/A</v>
      </c>
      <c r="K68" s="3">
        <v>10</v>
      </c>
      <c r="L68" s="4" t="e">
        <f>주문[수량]*주문[단가]</f>
        <v>#N/A</v>
      </c>
      <c r="M68" s="4" t="s">
        <v>132</v>
      </c>
      <c r="N68" s="20" t="str">
        <f t="array" ref="N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사리어_공_()_100kg____취소</v>
      </c>
      <c r="O68" s="20" t="str">
        <f>주문[[#This Row],[식사시간]]&amp;"_"&amp;주문[[#This Row],[상품]]&amp;"_"&amp;주문[[#This Row],[단위]]*주문[[#This Row],[수량]]&amp;"kg"&amp;"_"&amp;주문[[#This Row],[확정여부]]</f>
        <v>공통_찹쌀백미(유)_100kg_취소</v>
      </c>
      <c r="P68" s="20" t="str">
        <f t="array" ref="P68">주문[[#This Row],[돈육두께]]&amp;"*"&amp;주문[[#This Row],[돈육가로]]&amp;"*"&amp;주문[[#This Row],[돈육세로]]</f>
        <v>**</v>
      </c>
      <c r="S68" s="2" t="str">
        <f>VLOOKUP(주문[[#This Row],[상품]],품목단위,2,FALSE)</f>
        <v>gs00148</v>
      </c>
    </row>
    <row r="69" spans="1:19" ht="12">
      <c r="A69" s="1">
        <v>44516</v>
      </c>
      <c r="B69" s="20" t="s">
        <v>36</v>
      </c>
      <c r="C69" s="3" t="s">
        <v>103</v>
      </c>
      <c r="D69" s="1" t="s">
        <v>62</v>
      </c>
      <c r="I69" s="15">
        <f>VLOOKUP(주문[[#This Row],[상품]],품목단위,3,0)</f>
        <v>1</v>
      </c>
      <c r="J69" s="21" t="e">
        <f>LOOKUP(2,1/((상품자료[상품]=D69)*(상품자료[단위]=I69)*(상품자료[등록일]&lt;=Q69)),상품자료[단가])</f>
        <v>#N/A</v>
      </c>
      <c r="K69" s="3">
        <v>2</v>
      </c>
      <c r="L69" s="4" t="e">
        <f>주문[수량]*주문[단가]</f>
        <v>#N/A</v>
      </c>
      <c r="M69" s="4" t="s">
        <v>132</v>
      </c>
      <c r="N69" s="20" t="str">
        <f t="array" ref="N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사리어_공_()_2kg____취소</v>
      </c>
      <c r="O69" s="20" t="str">
        <f>주문[[#This Row],[식사시간]]&amp;"_"&amp;주문[[#This Row],[상품]]&amp;"_"&amp;주문[[#This Row],[단위]]*주문[[#This Row],[수량]]&amp;"kg"&amp;"_"&amp;주문[[#This Row],[확정여부]]</f>
        <v>공통_혼합5곡(무)_2kg_취소</v>
      </c>
      <c r="P69" s="20" t="str">
        <f t="array" ref="P69">주문[[#This Row],[돈육두께]]&amp;"*"&amp;주문[[#This Row],[돈육가로]]&amp;"*"&amp;주문[[#This Row],[돈육세로]]</f>
        <v>**</v>
      </c>
      <c r="S69" s="2" t="str">
        <f>VLOOKUP(주문[[#This Row],[상품]],품목단위,2,FALSE)</f>
        <v>gs00175</v>
      </c>
    </row>
    <row r="70" spans="1:19" ht="12">
      <c r="A70" s="1">
        <v>44517</v>
      </c>
      <c r="B70" s="20" t="s">
        <v>87</v>
      </c>
      <c r="C70" s="3" t="s">
        <v>74</v>
      </c>
      <c r="D70" s="1" t="s">
        <v>73</v>
      </c>
      <c r="I70" s="15">
        <f>VLOOKUP(주문[[#This Row],[상품]],품목단위,3,0)</f>
        <v>10</v>
      </c>
      <c r="J70" s="21">
        <f>LOOKUP(2,1/((상품자료[상품]=D70)*(상품자료[단위]=I70)*(상품자료[등록일]&lt;=Q70)),상품자료[단가])</f>
        <v>41000</v>
      </c>
      <c r="K70" s="3">
        <v>23</v>
      </c>
      <c r="L70" s="4">
        <f>주문[수량]*주문[단가]</f>
        <v>943000</v>
      </c>
      <c r="M70" s="4" t="s">
        <v>881</v>
      </c>
      <c r="N70" s="20" t="str">
        <f t="array" ref="N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오성중_공_()_230kg____서류</v>
      </c>
      <c r="O70" s="20" t="str">
        <f>주문[[#This Row],[식사시간]]&amp;"_"&amp;주문[[#This Row],[상품]]&amp;"_"&amp;주문[[#This Row],[단위]]*주문[[#This Row],[수량]]&amp;"kg"&amp;"_"&amp;주문[[#This Row],[확정여부]]</f>
        <v>공통_백미(유)_230kg_서류</v>
      </c>
      <c r="P70" s="20" t="str">
        <f t="array" ref="P70">주문[[#This Row],[돈육두께]]&amp;"*"&amp;주문[[#This Row],[돈육가로]]&amp;"*"&amp;주문[[#This Row],[돈육세로]]</f>
        <v>**</v>
      </c>
      <c r="Q70" s="70">
        <v>44517</v>
      </c>
      <c r="S70" s="2" t="str">
        <f>VLOOKUP(주문[[#This Row],[상품]],품목단위,2,FALSE)</f>
        <v>gs00079</v>
      </c>
    </row>
    <row r="71" spans="1:19" ht="12">
      <c r="A71" s="1">
        <v>44517</v>
      </c>
      <c r="B71" s="20" t="s">
        <v>87</v>
      </c>
      <c r="C71" s="3" t="s">
        <v>74</v>
      </c>
      <c r="D71" s="1" t="s">
        <v>61</v>
      </c>
      <c r="I71" s="15">
        <f>VLOOKUP(주문[[#This Row],[상품]],품목단위,3,0)</f>
        <v>10</v>
      </c>
      <c r="J71" s="21">
        <f>LOOKUP(2,1/((상품자료[상품]=D71)*(상품자료[단위]=I71)*(상품자료[등록일]&lt;=Q71)),상품자료[단가])</f>
        <v>42500</v>
      </c>
      <c r="K71" s="3">
        <v>3</v>
      </c>
      <c r="L71" s="4">
        <f>주문[수량]*주문[단가]</f>
        <v>127500</v>
      </c>
      <c r="M71" s="4" t="s">
        <v>75</v>
      </c>
      <c r="N71" s="20" t="str">
        <f t="array" ref="N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오성중_공_()_30kg____확정</v>
      </c>
      <c r="O71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71" s="20" t="str">
        <f t="array" ref="P71">주문[[#This Row],[돈육두께]]&amp;"*"&amp;주문[[#This Row],[돈육가로]]&amp;"*"&amp;주문[[#This Row],[돈육세로]]</f>
        <v>**</v>
      </c>
      <c r="Q71" s="70">
        <v>44517</v>
      </c>
      <c r="S71" s="2" t="str">
        <f>VLOOKUP(주문[[#This Row],[상품]],품목단위,2,FALSE)</f>
        <v>gs00148</v>
      </c>
    </row>
    <row r="72" spans="1:19" ht="12">
      <c r="A72" s="1">
        <v>44517</v>
      </c>
      <c r="B72" s="20" t="s">
        <v>136</v>
      </c>
      <c r="C72" s="3" t="s">
        <v>137</v>
      </c>
      <c r="D72" s="1" t="s">
        <v>138</v>
      </c>
      <c r="E72" s="1" t="s">
        <v>139</v>
      </c>
      <c r="I72" s="15">
        <f>VLOOKUP(주문[[#This Row],[상품]],품목단위,3,0)</f>
        <v>1</v>
      </c>
      <c r="J72" s="21">
        <f>LOOKUP(2,1/((상품자료[상품]=D72)*(상품자료[단위]=I72)*(상품자료[등록일]&lt;=Q72)),상품자료[단가])</f>
        <v>11400</v>
      </c>
      <c r="K72" s="3">
        <v>1</v>
      </c>
      <c r="L72" s="4">
        <f>주문[수량]*주문[단가]</f>
        <v>11400</v>
      </c>
      <c r="M72" s="4" t="s">
        <v>147</v>
      </c>
      <c r="N72" s="20" t="str">
        <f t="array" ref="N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성신유_공_(잡채)_1kg____확정</v>
      </c>
      <c r="O72" s="20" t="str">
        <f>주문[[#This Row],[식사시간]]&amp;"_"&amp;주문[[#This Row],[상품]]&amp;"_"&amp;주문[[#This Row],[단위]]*주문[[#This Row],[수량]]&amp;"kg"&amp;"_"&amp;주문[[#This Row],[확정여부]]</f>
        <v>공통_등심(돈육)_1kg_확정</v>
      </c>
      <c r="P72" s="20" t="str">
        <f t="array" ref="P72">주문[[#This Row],[돈육두께]]&amp;"*"&amp;주문[[#This Row],[돈육가로]]&amp;"*"&amp;주문[[#This Row],[돈육세로]]</f>
        <v>**</v>
      </c>
      <c r="Q72" s="70">
        <v>44517</v>
      </c>
      <c r="R72" s="70">
        <v>44512</v>
      </c>
      <c r="S72" s="2">
        <f>VLOOKUP(주문[[#This Row],[상품]],품목단위,2,FALSE)</f>
        <v>301104</v>
      </c>
    </row>
    <row r="73" spans="1:19" ht="12">
      <c r="A73" s="1">
        <v>44517</v>
      </c>
      <c r="B73" s="20" t="s">
        <v>136</v>
      </c>
      <c r="C73" s="3" t="s">
        <v>137</v>
      </c>
      <c r="D73" s="1" t="s">
        <v>73</v>
      </c>
      <c r="I73" s="15">
        <f>VLOOKUP(주문[[#This Row],[상품]],품목단위,3,0)</f>
        <v>10</v>
      </c>
      <c r="J73" s="21">
        <f>LOOKUP(2,1/((상품자료[상품]=D73)*(상품자료[단위]=I73)*(상품자료[등록일]&lt;=Q73)),상품자료[단가])</f>
        <v>41000</v>
      </c>
      <c r="K73" s="3">
        <v>8</v>
      </c>
      <c r="L73" s="4">
        <f>주문[수량]*주문[단가]</f>
        <v>328000</v>
      </c>
      <c r="M73" s="4" t="s">
        <v>147</v>
      </c>
      <c r="N73" s="20" t="str">
        <f t="array" ref="N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성신유_공_()_80kg____확정</v>
      </c>
      <c r="O73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73" s="20" t="str">
        <f t="array" ref="P73">주문[[#This Row],[돈육두께]]&amp;"*"&amp;주문[[#This Row],[돈육가로]]&amp;"*"&amp;주문[[#This Row],[돈육세로]]</f>
        <v>**</v>
      </c>
      <c r="Q73" s="70">
        <v>44517</v>
      </c>
      <c r="S73" s="2" t="str">
        <f>VLOOKUP(주문[[#This Row],[상품]],품목단위,2,FALSE)</f>
        <v>gs00079</v>
      </c>
    </row>
    <row r="74" spans="1:19" ht="12">
      <c r="A74" s="1">
        <v>44517</v>
      </c>
      <c r="B74" s="20" t="s">
        <v>136</v>
      </c>
      <c r="C74" s="3" t="s">
        <v>137</v>
      </c>
      <c r="D74" s="1" t="s">
        <v>61</v>
      </c>
      <c r="I74" s="15">
        <f>VLOOKUP(주문[[#This Row],[상품]],품목단위,3,0)</f>
        <v>10</v>
      </c>
      <c r="J74" s="21">
        <f>LOOKUP(2,1/((상품자료[상품]=D74)*(상품자료[단위]=I74)*(상품자료[등록일]&lt;=Q74)),상품자료[단가])</f>
        <v>42500</v>
      </c>
      <c r="K74" s="3">
        <v>1</v>
      </c>
      <c r="L74" s="4">
        <f>주문[수량]*주문[단가]</f>
        <v>42500</v>
      </c>
      <c r="M74" s="4" t="s">
        <v>147</v>
      </c>
      <c r="N74" s="20" t="str">
        <f t="array" ref="N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성신유_공_()_10kg____확정</v>
      </c>
      <c r="O74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74" s="20" t="str">
        <f t="array" ref="P74">주문[[#This Row],[돈육두께]]&amp;"*"&amp;주문[[#This Row],[돈육가로]]&amp;"*"&amp;주문[[#This Row],[돈육세로]]</f>
        <v>**</v>
      </c>
      <c r="Q74" s="70">
        <v>44517</v>
      </c>
      <c r="S74" s="2" t="str">
        <f>VLOOKUP(주문[[#This Row],[상품]],품목단위,2,FALSE)</f>
        <v>gs00148</v>
      </c>
    </row>
    <row r="75" spans="1:19" ht="12">
      <c r="A75" s="1">
        <v>44517</v>
      </c>
      <c r="B75" s="20" t="s">
        <v>136</v>
      </c>
      <c r="C75" s="3" t="s">
        <v>137</v>
      </c>
      <c r="D75" s="1" t="s">
        <v>9</v>
      </c>
      <c r="I75" s="15">
        <f>VLOOKUP(주문[[#This Row],[상품]],품목단위,3,0)</f>
        <v>1</v>
      </c>
      <c r="J75" s="21">
        <f>LOOKUP(2,1/((상품자료[상품]=D75)*(상품자료[단위]=I75)*(상품자료[등록일]&lt;=Q75)),상품자료[단가])</f>
        <v>50000</v>
      </c>
      <c r="K75" s="3">
        <v>12</v>
      </c>
      <c r="L75" s="4">
        <f>주문[수량]*주문[단가]</f>
        <v>600000</v>
      </c>
      <c r="M75" s="4" t="s">
        <v>147</v>
      </c>
      <c r="N75" s="20" t="str">
        <f t="array" ref="N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성신유_공_()_12kg____확정</v>
      </c>
      <c r="O75" s="20" t="str">
        <f>주문[[#This Row],[식사시간]]&amp;"_"&amp;주문[[#This Row],[상품]]&amp;"_"&amp;주문[[#This Row],[단위]]*주문[[#This Row],[수량]]&amp;"kg"&amp;"_"&amp;주문[[#This Row],[확정여부]]</f>
        <v>공통_고춧가루(유)_12kg_확정</v>
      </c>
      <c r="P75" s="20" t="str">
        <f t="array" ref="P75">주문[[#This Row],[돈육두께]]&amp;"*"&amp;주문[[#This Row],[돈육가로]]&amp;"*"&amp;주문[[#This Row],[돈육세로]]</f>
        <v>**</v>
      </c>
      <c r="Q75" s="70">
        <v>44517</v>
      </c>
      <c r="S75" s="2" t="str">
        <f>VLOOKUP(주문[[#This Row],[상품]],품목단위,2,FALSE)</f>
        <v>gs00012</v>
      </c>
    </row>
    <row r="76" spans="1:19" ht="12">
      <c r="A76" s="1">
        <v>44517</v>
      </c>
      <c r="B76" s="20" t="s">
        <v>155</v>
      </c>
      <c r="C76" s="3" t="s">
        <v>152</v>
      </c>
      <c r="D76" s="1" t="s">
        <v>148</v>
      </c>
      <c r="E76" s="1" t="s">
        <v>156</v>
      </c>
      <c r="I76" s="15">
        <f>VLOOKUP(주문[[#This Row],[상품]],품목단위,3,0)</f>
        <v>1</v>
      </c>
      <c r="J76" s="21">
        <f>LOOKUP(2,1/((상품자료[상품]=D76)*(상품자료[단위]=I76)*(상품자료[등록일]&lt;=Q76)),상품자료[단가])</f>
        <v>27900</v>
      </c>
      <c r="K76" s="3">
        <v>4</v>
      </c>
      <c r="L76" s="4">
        <f>주문[수량]*주문[단가]</f>
        <v>111600</v>
      </c>
      <c r="M76" s="4" t="s">
        <v>153</v>
      </c>
      <c r="N76" s="20" t="str">
        <f t="array" ref="N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폴수학_공_(구이)_4kg____확정</v>
      </c>
      <c r="O76" s="20" t="str">
        <f>주문[[#This Row],[식사시간]]&amp;"_"&amp;주문[[#This Row],[상품]]&amp;"_"&amp;주문[[#This Row],[단위]]*주문[[#This Row],[수량]]&amp;"kg"&amp;"_"&amp;주문[[#This Row],[확정여부]]</f>
        <v>공통_삼겹살_4kg_확정</v>
      </c>
      <c r="P76" s="20" t="str">
        <f t="array" ref="P76">주문[[#This Row],[돈육두께]]&amp;"*"&amp;주문[[#This Row],[돈육가로]]&amp;"*"&amp;주문[[#This Row],[돈육세로]]</f>
        <v>**</v>
      </c>
      <c r="Q76" s="70">
        <v>44517</v>
      </c>
      <c r="R76" s="70">
        <v>44512</v>
      </c>
      <c r="S76" s="2">
        <f>VLOOKUP(주문[[#This Row],[상품]],품목단위,2,FALSE)</f>
        <v>301101</v>
      </c>
    </row>
    <row r="77" spans="1:19" ht="12">
      <c r="A77" s="1">
        <v>44517</v>
      </c>
      <c r="B77" s="20" t="s">
        <v>155</v>
      </c>
      <c r="C77" s="3" t="s">
        <v>152</v>
      </c>
      <c r="D77" s="1" t="s">
        <v>158</v>
      </c>
      <c r="E77" s="1" t="s">
        <v>141</v>
      </c>
      <c r="I77" s="15">
        <f>VLOOKUP(주문[[#This Row],[상품]],품목단위,3,0)</f>
        <v>1</v>
      </c>
      <c r="J77" s="21">
        <f>LOOKUP(2,1/((상품자료[상품]=D77)*(상품자료[단위]=I77)*(상품자료[등록일]&lt;=Q77)),상품자료[단가])</f>
        <v>7700</v>
      </c>
      <c r="K77" s="3">
        <v>9</v>
      </c>
      <c r="L77" s="4">
        <f>주문[수량]*주문[단가]</f>
        <v>69300</v>
      </c>
      <c r="M77" s="4" t="s">
        <v>153</v>
      </c>
      <c r="N77" s="20" t="str">
        <f t="array" ref="N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폴수학_공_(불고)_9kg____확정</v>
      </c>
      <c r="O77" s="20" t="str">
        <f>주문[[#This Row],[식사시간]]&amp;"_"&amp;주문[[#This Row],[상품]]&amp;"_"&amp;주문[[#This Row],[단위]]*주문[[#This Row],[수량]]&amp;"kg"&amp;"_"&amp;주문[[#This Row],[확정여부]]</f>
        <v>공통_뒷다리(돈육)_9kg_확정</v>
      </c>
      <c r="P77" s="20" t="str">
        <f t="array" ref="P77">주문[[#This Row],[돈육두께]]&amp;"*"&amp;주문[[#This Row],[돈육가로]]&amp;"*"&amp;주문[[#This Row],[돈육세로]]</f>
        <v>**</v>
      </c>
      <c r="Q77" s="70">
        <v>44517</v>
      </c>
      <c r="R77" s="70">
        <v>44512</v>
      </c>
      <c r="S77" s="2">
        <f>VLOOKUP(주문[[#This Row],[상품]],품목단위,2,FALSE)</f>
        <v>301107</v>
      </c>
    </row>
    <row r="78" spans="1:19" ht="12">
      <c r="A78" s="1">
        <v>44517</v>
      </c>
      <c r="B78" s="20" t="s">
        <v>155</v>
      </c>
      <c r="C78" s="3" t="s">
        <v>152</v>
      </c>
      <c r="D78" s="1" t="s">
        <v>73</v>
      </c>
      <c r="I78" s="15">
        <f>VLOOKUP(주문[[#This Row],[상품]],품목단위,3,0)</f>
        <v>10</v>
      </c>
      <c r="J78" s="21">
        <f>LOOKUP(2,1/((상품자료[상품]=D78)*(상품자료[단위]=I78)*(상품자료[등록일]&lt;=Q78)),상품자료[단가])</f>
        <v>41000</v>
      </c>
      <c r="K78" s="3">
        <v>7</v>
      </c>
      <c r="L78" s="4">
        <f>주문[수량]*주문[단가]</f>
        <v>287000</v>
      </c>
      <c r="M78" s="4" t="s">
        <v>153</v>
      </c>
      <c r="N78" s="20" t="str">
        <f t="array" ref="N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폴수학_공_()_70kg____확정</v>
      </c>
      <c r="O78" s="20" t="str">
        <f>주문[[#This Row],[식사시간]]&amp;"_"&amp;주문[[#This Row],[상품]]&amp;"_"&amp;주문[[#This Row],[단위]]*주문[[#This Row],[수량]]&amp;"kg"&amp;"_"&amp;주문[[#This Row],[확정여부]]</f>
        <v>공통_백미(유)_70kg_확정</v>
      </c>
      <c r="P78" s="20" t="str">
        <f t="array" ref="P78">주문[[#This Row],[돈육두께]]&amp;"*"&amp;주문[[#This Row],[돈육가로]]&amp;"*"&amp;주문[[#This Row],[돈육세로]]</f>
        <v>**</v>
      </c>
      <c r="Q78" s="70">
        <v>44517</v>
      </c>
      <c r="S78" s="2" t="str">
        <f>VLOOKUP(주문[[#This Row],[상품]],품목단위,2,FALSE)</f>
        <v>gs00079</v>
      </c>
    </row>
    <row r="79" spans="1:19" ht="12">
      <c r="A79" s="1">
        <v>44518</v>
      </c>
      <c r="B79" s="20" t="s">
        <v>98</v>
      </c>
      <c r="C79" s="3" t="s">
        <v>99</v>
      </c>
      <c r="D79" s="1" t="s">
        <v>73</v>
      </c>
      <c r="I79" s="15">
        <f>VLOOKUP(주문[[#This Row],[상품]],품목단위,3,0)</f>
        <v>10</v>
      </c>
      <c r="J79" s="21">
        <f>LOOKUP(2,1/((상품자료[상품]=D79)*(상품자료[단위]=I79)*(상품자료[등록일]&lt;=Q79)),상품자료[단가])</f>
        <v>41000</v>
      </c>
      <c r="K79" s="3">
        <v>9</v>
      </c>
      <c r="L79" s="4">
        <f>주문[수량]*주문[단가]</f>
        <v>369000</v>
      </c>
      <c r="M79" s="4" t="s">
        <v>100</v>
      </c>
      <c r="N79" s="20" t="str">
        <f t="array" ref="N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사리어_공_()_90kg____확정</v>
      </c>
      <c r="O79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79" s="20" t="str">
        <f t="array" ref="P79">주문[[#This Row],[돈육두께]]&amp;"*"&amp;주문[[#This Row],[돈육가로]]&amp;"*"&amp;주문[[#This Row],[돈육세로]]</f>
        <v>**</v>
      </c>
      <c r="Q79" s="70">
        <v>44518</v>
      </c>
      <c r="S79" s="2" t="str">
        <f>VLOOKUP(주문[[#This Row],[상품]],품목단위,2,FALSE)</f>
        <v>gs00079</v>
      </c>
    </row>
    <row r="80" spans="1:19" ht="12">
      <c r="A80" s="1">
        <v>44518</v>
      </c>
      <c r="B80" s="20" t="s">
        <v>98</v>
      </c>
      <c r="C80" s="3" t="s">
        <v>99</v>
      </c>
      <c r="D80" s="1" t="s">
        <v>61</v>
      </c>
      <c r="I80" s="15">
        <f>VLOOKUP(주문[[#This Row],[상품]],품목단위,3,0)</f>
        <v>10</v>
      </c>
      <c r="J80" s="21">
        <f>LOOKUP(2,1/((상품자료[상품]=D80)*(상품자료[단위]=I80)*(상품자료[등록일]&lt;=Q80)),상품자료[단가])</f>
        <v>42500</v>
      </c>
      <c r="K80" s="3">
        <v>1</v>
      </c>
      <c r="L80" s="4">
        <f>주문[수량]*주문[단가]</f>
        <v>42500</v>
      </c>
      <c r="M80" s="4" t="s">
        <v>100</v>
      </c>
      <c r="N80" s="20" t="str">
        <f t="array" ref="N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사리어_공_()_10kg____확정</v>
      </c>
      <c r="O80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80" s="20" t="str">
        <f t="array" ref="P80">주문[[#This Row],[돈육두께]]&amp;"*"&amp;주문[[#This Row],[돈육가로]]&amp;"*"&amp;주문[[#This Row],[돈육세로]]</f>
        <v>**</v>
      </c>
      <c r="Q80" s="70">
        <v>44518</v>
      </c>
      <c r="S80" s="2" t="str">
        <f>VLOOKUP(주문[[#This Row],[상품]],품목단위,2,FALSE)</f>
        <v>gs00148</v>
      </c>
    </row>
    <row r="81" spans="1:20" ht="12">
      <c r="A81" s="1">
        <v>44518</v>
      </c>
      <c r="B81" s="20" t="s">
        <v>36</v>
      </c>
      <c r="C81" s="3" t="s">
        <v>103</v>
      </c>
      <c r="D81" s="1" t="s">
        <v>101</v>
      </c>
      <c r="I81" s="15">
        <f>VLOOKUP(주문[[#This Row],[상품]],품목단위,3,0)</f>
        <v>1</v>
      </c>
      <c r="J81" s="21">
        <f>LOOKUP(2,1/((상품자료[상품]=D81)*(상품자료[단위]=I81)*(상품자료[등록일]&lt;=Q81)),상품자료[단가])</f>
        <v>13880</v>
      </c>
      <c r="K81" s="3">
        <v>2</v>
      </c>
      <c r="L81" s="4">
        <f>주문[수량]*주문[단가]</f>
        <v>27760</v>
      </c>
      <c r="M81" s="4" t="s">
        <v>102</v>
      </c>
      <c r="N81" s="20" t="str">
        <f t="array" ref="N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사리어_공_()_2kg____확정</v>
      </c>
      <c r="O81" s="20" t="str">
        <f>주문[[#This Row],[식사시간]]&amp;"_"&amp;주문[[#This Row],[상품]]&amp;"_"&amp;주문[[#This Row],[단위]]*주문[[#This Row],[수량]]&amp;"kg"&amp;"_"&amp;주문[[#This Row],[확정여부]]</f>
        <v>공통_혼합5곡(무)_2kg_확정</v>
      </c>
      <c r="P81" s="20" t="str">
        <f t="array" ref="P81">주문[[#This Row],[돈육두께]]&amp;"*"&amp;주문[[#This Row],[돈육가로]]&amp;"*"&amp;주문[[#This Row],[돈육세로]]</f>
        <v>**</v>
      </c>
      <c r="Q81" s="70">
        <v>44518</v>
      </c>
      <c r="S81" s="2" t="str">
        <f>VLOOKUP(주문[[#This Row],[상품]],품목단위,2,FALSE)</f>
        <v>gs00175</v>
      </c>
    </row>
    <row r="82" spans="1:20" ht="12">
      <c r="A82" s="1">
        <v>44518</v>
      </c>
      <c r="B82" s="20" t="s">
        <v>108</v>
      </c>
      <c r="C82" s="3" t="s">
        <v>109</v>
      </c>
      <c r="D82" s="1" t="s">
        <v>73</v>
      </c>
      <c r="I82" s="15">
        <f>VLOOKUP(주문[[#This Row],[상품]],품목단위,3,0)</f>
        <v>10</v>
      </c>
      <c r="J82" s="21">
        <f>LOOKUP(2,1/((상품자료[상품]=D82)*(상품자료[단위]=I82)*(상품자료[등록일]&lt;=Q82)),상품자료[단가])</f>
        <v>41000</v>
      </c>
      <c r="K82" s="3">
        <v>10</v>
      </c>
      <c r="L82" s="4">
        <f>주문[수량]*주문[단가]</f>
        <v>410000</v>
      </c>
      <c r="M82" s="4" t="s">
        <v>110</v>
      </c>
      <c r="N82" s="20" t="str">
        <f t="array" ref="N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청안초_공_()_100kg____확정</v>
      </c>
      <c r="O82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82" s="20" t="str">
        <f t="array" ref="P82">주문[[#This Row],[돈육두께]]&amp;"*"&amp;주문[[#This Row],[돈육가로]]&amp;"*"&amp;주문[[#This Row],[돈육세로]]</f>
        <v>**</v>
      </c>
      <c r="Q82" s="70">
        <v>44518</v>
      </c>
      <c r="S82" s="2" t="str">
        <f>VLOOKUP(주문[[#This Row],[상품]],품목단위,2,FALSE)</f>
        <v>gs00079</v>
      </c>
    </row>
    <row r="83" spans="1:20" ht="12">
      <c r="A83" s="1">
        <v>44518</v>
      </c>
      <c r="B83" s="20" t="s">
        <v>36</v>
      </c>
      <c r="C83" s="3" t="s">
        <v>116</v>
      </c>
      <c r="D83" s="1" t="s">
        <v>120</v>
      </c>
      <c r="E83" s="1" t="s">
        <v>128</v>
      </c>
      <c r="I83" s="15">
        <f>VLOOKUP(주문[[#This Row],[상품]],품목단위,3,0)</f>
        <v>1</v>
      </c>
      <c r="J83" s="21">
        <f>LOOKUP(2,1/((상품자료[상품]=D83)*(상품자료[단위]=I83)*(상품자료[등록일]&lt;=Q83)),상품자료[단가])</f>
        <v>14400</v>
      </c>
      <c r="K83" s="3">
        <v>3</v>
      </c>
      <c r="L83" s="4">
        <f>주문[수량]*주문[단가]</f>
        <v>43200</v>
      </c>
      <c r="M83" s="4" t="s">
        <v>130</v>
      </c>
      <c r="N83" s="20" t="str">
        <f t="array" ref="N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사리어_공_(볶음)_3kg____확정</v>
      </c>
      <c r="O83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83" s="20" t="str">
        <f t="array" ref="P83">주문[[#This Row],[돈육두께]]&amp;"*"&amp;주문[[#This Row],[돈육가로]]&amp;"*"&amp;주문[[#This Row],[돈육세로]]</f>
        <v>**</v>
      </c>
      <c r="Q83" s="70">
        <v>44518</v>
      </c>
      <c r="R83" s="70">
        <v>44512</v>
      </c>
      <c r="S83" s="2">
        <f>VLOOKUP(주문[[#This Row],[상품]],품목단위,2,FALSE)</f>
        <v>301103</v>
      </c>
    </row>
    <row r="84" spans="1:20" ht="12">
      <c r="A84" s="1">
        <v>44518</v>
      </c>
      <c r="B84" s="20" t="s">
        <v>136</v>
      </c>
      <c r="C84" s="3" t="s">
        <v>137</v>
      </c>
      <c r="D84" s="1" t="s">
        <v>120</v>
      </c>
      <c r="E84" s="1" t="s">
        <v>141</v>
      </c>
      <c r="I84" s="15">
        <f>VLOOKUP(주문[[#This Row],[상품]],품목단위,3,0)</f>
        <v>1</v>
      </c>
      <c r="J84" s="21">
        <f>LOOKUP(2,1/((상품자료[상품]=D84)*(상품자료[단위]=I84)*(상품자료[등록일]&lt;=Q84)),상품자료[단가])</f>
        <v>14400</v>
      </c>
      <c r="K84" s="3">
        <v>4</v>
      </c>
      <c r="L84" s="4">
        <f>주문[수량]*주문[단가]</f>
        <v>57600</v>
      </c>
      <c r="M84" s="4" t="s">
        <v>147</v>
      </c>
      <c r="N84" s="20" t="str">
        <f t="array" ref="N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성신유_공_(불고)_4kg____확정</v>
      </c>
      <c r="O84" s="20" t="str">
        <f>주문[[#This Row],[식사시간]]&amp;"_"&amp;주문[[#This Row],[상품]]&amp;"_"&amp;주문[[#This Row],[단위]]*주문[[#This Row],[수량]]&amp;"kg"&amp;"_"&amp;주문[[#This Row],[확정여부]]</f>
        <v>공통_앞다리(돈육)_4kg_확정</v>
      </c>
      <c r="P84" s="20" t="str">
        <f t="array" ref="P84">주문[[#This Row],[돈육두께]]&amp;"*"&amp;주문[[#This Row],[돈육가로]]&amp;"*"&amp;주문[[#This Row],[돈육세로]]</f>
        <v>**</v>
      </c>
      <c r="Q84" s="70">
        <v>44518</v>
      </c>
      <c r="R84" s="70">
        <v>44512</v>
      </c>
      <c r="S84" s="2">
        <f>VLOOKUP(주문[[#This Row],[상품]],품목단위,2,FALSE)</f>
        <v>301103</v>
      </c>
    </row>
    <row r="85" spans="1:20" ht="12">
      <c r="A85" s="1">
        <v>44518</v>
      </c>
      <c r="B85" s="20" t="s">
        <v>30</v>
      </c>
      <c r="C85" s="3" t="s">
        <v>386</v>
      </c>
      <c r="D85" s="1" t="s">
        <v>61</v>
      </c>
      <c r="I85" s="15">
        <f>VLOOKUP(주문[[#This Row],[상품]],품목단위,3,0)</f>
        <v>10</v>
      </c>
      <c r="J85" s="21">
        <f>LOOKUP(2,1/((상품자료[상품]=D85)*(상품자료[단위]=I85)*(상품자료[등록일]&lt;=Q85)),상품자료[단가])</f>
        <v>42500</v>
      </c>
      <c r="K85" s="3">
        <v>1</v>
      </c>
      <c r="L85" s="4">
        <f>주문[수량]*주문[단가]</f>
        <v>42500</v>
      </c>
      <c r="M85" s="4" t="s">
        <v>387</v>
      </c>
      <c r="N85" s="20" t="str">
        <f t="array" ref="N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청천어_공_()_10kg____확정</v>
      </c>
      <c r="O85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85" s="3" t="str">
        <f t="array" ref="P85">주문[[#This Row],[돈육두께]]&amp;"*"&amp;주문[[#This Row],[돈육가로]]&amp;"*"&amp;주문[[#This Row],[돈육세로]]</f>
        <v>**</v>
      </c>
      <c r="Q85" s="70">
        <v>44518</v>
      </c>
      <c r="S85" s="2" t="str">
        <f>VLOOKUP(주문[[#This Row],[상품]],품목단위,2,FALSE)</f>
        <v>gs00148</v>
      </c>
    </row>
    <row r="86" spans="1:20" ht="12">
      <c r="A86" s="1">
        <v>44522</v>
      </c>
      <c r="B86" s="20" t="s">
        <v>389</v>
      </c>
      <c r="C86" s="3" t="s">
        <v>390</v>
      </c>
      <c r="D86" s="1" t="s">
        <v>73</v>
      </c>
      <c r="I86" s="15">
        <f>VLOOKUP(주문[[#This Row],[상품]],품목단위,3,0)</f>
        <v>10</v>
      </c>
      <c r="J86" s="21">
        <f>LOOKUP(2,1/((상품자료[상품]=D86)*(상품자료[단위]=I86)*(상품자료[등록일]&lt;=Q86)),상품자료[단가])</f>
        <v>41000</v>
      </c>
      <c r="K86" s="3">
        <v>50</v>
      </c>
      <c r="L86" s="4">
        <f>주문[수량]*주문[단가]</f>
        <v>2050000</v>
      </c>
      <c r="M86" s="4" t="s">
        <v>391</v>
      </c>
      <c r="N86" s="20" t="str">
        <f t="array" ref="N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괴산고_공_()_500kg____확정</v>
      </c>
      <c r="O86" s="20" t="str">
        <f>주문[[#This Row],[식사시간]]&amp;"_"&amp;주문[[#This Row],[상품]]&amp;"_"&amp;주문[[#This Row],[단위]]*주문[[#This Row],[수량]]&amp;"kg"&amp;"_"&amp;주문[[#This Row],[확정여부]]</f>
        <v>공통_백미(유)_500kg_확정</v>
      </c>
      <c r="P86" s="3" t="str">
        <f t="array" ref="P86">주문[[#This Row],[돈육두께]]&amp;"*"&amp;주문[[#This Row],[돈육가로]]&amp;"*"&amp;주문[[#This Row],[돈육세로]]</f>
        <v>**</v>
      </c>
      <c r="Q86" s="70">
        <v>44522</v>
      </c>
      <c r="S86" s="2" t="str">
        <f>VLOOKUP(주문[[#This Row],[상품]],품목단위,2,FALSE)</f>
        <v>gs00079</v>
      </c>
    </row>
    <row r="87" spans="1:20" ht="12">
      <c r="A87" s="1">
        <v>44522</v>
      </c>
      <c r="B87" s="20" t="s">
        <v>389</v>
      </c>
      <c r="C87" s="3" t="s">
        <v>390</v>
      </c>
      <c r="D87" s="1" t="s">
        <v>61</v>
      </c>
      <c r="I87" s="15">
        <f>VLOOKUP(주문[[#This Row],[상품]],품목단위,3,0)</f>
        <v>10</v>
      </c>
      <c r="J87" s="21">
        <f>LOOKUP(2,1/((상품자료[상품]=D87)*(상품자료[단위]=I87)*(상품자료[등록일]&lt;=Q87)),상품자료[단가])</f>
        <v>42500</v>
      </c>
      <c r="K87" s="3">
        <v>30</v>
      </c>
      <c r="L87" s="4">
        <f>주문[수량]*주문[단가]</f>
        <v>1275000</v>
      </c>
      <c r="M87" s="4" t="s">
        <v>391</v>
      </c>
      <c r="N87" s="20" t="str">
        <f t="array" ref="N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괴산고_공_()_300kg____확정</v>
      </c>
      <c r="O87" s="20" t="str">
        <f>주문[[#This Row],[식사시간]]&amp;"_"&amp;주문[[#This Row],[상품]]&amp;"_"&amp;주문[[#This Row],[단위]]*주문[[#This Row],[수량]]&amp;"kg"&amp;"_"&amp;주문[[#This Row],[확정여부]]</f>
        <v>공통_찹쌀백미(유)_300kg_확정</v>
      </c>
      <c r="P87" s="3" t="str">
        <f t="array" ref="P87">주문[[#This Row],[돈육두께]]&amp;"*"&amp;주문[[#This Row],[돈육가로]]&amp;"*"&amp;주문[[#This Row],[돈육세로]]</f>
        <v>**</v>
      </c>
      <c r="Q87" s="70">
        <v>44522</v>
      </c>
      <c r="S87" s="2" t="str">
        <f>VLOOKUP(주문[[#This Row],[상품]],품목단위,2,FALSE)</f>
        <v>gs00148</v>
      </c>
    </row>
    <row r="88" spans="1:20" ht="12">
      <c r="A88" s="1">
        <v>44523</v>
      </c>
      <c r="B88" s="20" t="s">
        <v>36</v>
      </c>
      <c r="C88" s="3" t="s">
        <v>116</v>
      </c>
      <c r="D88" s="1" t="s">
        <v>120</v>
      </c>
      <c r="E88" s="1" t="s">
        <v>129</v>
      </c>
      <c r="I88" s="15">
        <f>VLOOKUP(주문[[#This Row],[상품]],품목단위,3,0)</f>
        <v>1</v>
      </c>
      <c r="J88" s="21">
        <f>LOOKUP(2,1/((상품자료[상품]=D88)*(상품자료[단위]=I88)*(상품자료[등록일]&lt;=Q88)),상품자료[단가])</f>
        <v>14400</v>
      </c>
      <c r="K88" s="3">
        <v>3</v>
      </c>
      <c r="L88" s="4">
        <f>주문[수량]*주문[단가]</f>
        <v>43200</v>
      </c>
      <c r="M88" s="4" t="s">
        <v>130</v>
      </c>
      <c r="N88" s="20" t="str">
        <f t="array" ref="N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사리어_공_(조림)_3kg____확정</v>
      </c>
      <c r="O88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88" s="20" t="str">
        <f t="array" ref="P88">주문[[#This Row],[돈육두께]]&amp;"*"&amp;주문[[#This Row],[돈육가로]]&amp;"*"&amp;주문[[#This Row],[돈육세로]]</f>
        <v>**</v>
      </c>
      <c r="Q88" s="70">
        <v>44523</v>
      </c>
      <c r="R88" s="70">
        <v>44512</v>
      </c>
      <c r="S88" s="2">
        <f>VLOOKUP(주문[[#This Row],[상품]],품목단위,2,FALSE)</f>
        <v>301103</v>
      </c>
    </row>
    <row r="89" spans="1:20" ht="12">
      <c r="A89" s="1">
        <v>44524</v>
      </c>
      <c r="B89" s="20" t="s">
        <v>136</v>
      </c>
      <c r="C89" s="3" t="s">
        <v>137</v>
      </c>
      <c r="D89" s="1" t="s">
        <v>138</v>
      </c>
      <c r="E89" s="1" t="s">
        <v>145</v>
      </c>
      <c r="I89" s="15">
        <f>VLOOKUP(주문[[#This Row],[상품]],품목단위,3,0)</f>
        <v>1</v>
      </c>
      <c r="J89" s="21">
        <f>LOOKUP(2,1/((상품자료[상품]=D89)*(상품자료[단위]=I89)*(상품자료[등록일]&lt;=Q89)),상품자료[단가])</f>
        <v>11400</v>
      </c>
      <c r="K89" s="3">
        <v>2.5</v>
      </c>
      <c r="L89" s="4">
        <f>주문[수량]*주문[단가]</f>
        <v>28500</v>
      </c>
      <c r="M89" s="4" t="s">
        <v>147</v>
      </c>
      <c r="N89" s="20" t="str">
        <f t="array" ref="N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성신유_공_(짜장)_2.5kg____확정</v>
      </c>
      <c r="O89" s="20" t="str">
        <f>주문[[#This Row],[식사시간]]&amp;"_"&amp;주문[[#This Row],[상품]]&amp;"_"&amp;주문[[#This Row],[단위]]*주문[[#This Row],[수량]]&amp;"kg"&amp;"_"&amp;주문[[#This Row],[확정여부]]</f>
        <v>공통_등심(돈육)_2.5kg_확정</v>
      </c>
      <c r="P89" s="20" t="str">
        <f t="array" ref="P89">주문[[#This Row],[돈육두께]]&amp;"*"&amp;주문[[#This Row],[돈육가로]]&amp;"*"&amp;주문[[#This Row],[돈육세로]]</f>
        <v>**</v>
      </c>
      <c r="Q89" s="70">
        <v>44524</v>
      </c>
      <c r="R89" s="70">
        <v>44512</v>
      </c>
      <c r="S89" s="2">
        <f>VLOOKUP(주문[[#This Row],[상품]],품목단위,2,FALSE)</f>
        <v>301104</v>
      </c>
      <c r="T89" s="3" t="s">
        <v>388</v>
      </c>
    </row>
    <row r="90" spans="1:20" ht="12">
      <c r="A90" s="1">
        <v>44525</v>
      </c>
      <c r="B90" s="20" t="s">
        <v>136</v>
      </c>
      <c r="C90" s="3" t="s">
        <v>137</v>
      </c>
      <c r="D90" s="1" t="s">
        <v>148</v>
      </c>
      <c r="E90" s="1" t="s">
        <v>143</v>
      </c>
      <c r="I90" s="15">
        <f>VLOOKUP(주문[[#This Row],[상품]],품목단위,3,0)</f>
        <v>1</v>
      </c>
      <c r="J90" s="21" t="e">
        <f>LOOKUP(2,1/((상품자료[상품]=D90)*(상품자료[단위]=I90)*(상품자료[등록일]&lt;=Q90)),상품자료[단가])</f>
        <v>#N/A</v>
      </c>
      <c r="K90" s="3">
        <v>4</v>
      </c>
      <c r="L90" s="4" t="e">
        <f>주문[수량]*주문[단가]</f>
        <v>#N/A</v>
      </c>
      <c r="M90" s="4" t="s">
        <v>147</v>
      </c>
      <c r="N90" s="20" t="str">
        <f t="array" ref="N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성신유_공_(수육)_4kg____확정</v>
      </c>
      <c r="O90" s="20" t="str">
        <f>주문[[#This Row],[식사시간]]&amp;"_"&amp;주문[[#This Row],[상품]]&amp;"_"&amp;주문[[#This Row],[단위]]*주문[[#This Row],[수량]]&amp;"kg"&amp;"_"&amp;주문[[#This Row],[확정여부]]</f>
        <v>공통_삼겹살_4kg_확정</v>
      </c>
      <c r="P90" s="20" t="str">
        <f t="array" ref="P90">주문[[#This Row],[돈육두께]]&amp;"*"&amp;주문[[#This Row],[돈육가로]]&amp;"*"&amp;주문[[#This Row],[돈육세로]]</f>
        <v>**</v>
      </c>
      <c r="R90" s="70">
        <v>44512</v>
      </c>
      <c r="S90" s="2">
        <f>VLOOKUP(주문[[#This Row],[상품]],품목단위,2,FALSE)</f>
        <v>301101</v>
      </c>
      <c r="T90" s="3" t="s">
        <v>388</v>
      </c>
    </row>
    <row r="91" spans="1:20" ht="12">
      <c r="A91" s="1">
        <v>44525</v>
      </c>
      <c r="B91" s="20" t="s">
        <v>136</v>
      </c>
      <c r="C91" s="3" t="s">
        <v>72</v>
      </c>
      <c r="D91" s="1" t="s">
        <v>118</v>
      </c>
      <c r="E91" s="1" t="s">
        <v>143</v>
      </c>
      <c r="I91" s="15">
        <f>VLOOKUP(주문[[#This Row],[상품]],품목단위,3,0)</f>
        <v>1</v>
      </c>
      <c r="J91" s="21" t="e">
        <f>LOOKUP(2,1/((상품자료[상품]=D91)*(상품자료[단위]=I91)*(상품자료[등록일]&lt;=Q91)),상품자료[단가])</f>
        <v>#N/A</v>
      </c>
      <c r="K91" s="3">
        <v>5</v>
      </c>
      <c r="L91" s="4" t="e">
        <f>주문[수량]*주문[단가]</f>
        <v>#N/A</v>
      </c>
      <c r="M91" s="4" t="s">
        <v>147</v>
      </c>
      <c r="N91" s="20" t="str">
        <f t="array" ref="N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성신유_공_(수육)_5kg____확정</v>
      </c>
      <c r="O91" s="20" t="str">
        <f>주문[[#This Row],[식사시간]]&amp;"_"&amp;주문[[#This Row],[상품]]&amp;"_"&amp;주문[[#This Row],[단위]]*주문[[#This Row],[수량]]&amp;"kg"&amp;"_"&amp;주문[[#This Row],[확정여부]]</f>
        <v>공통_목심살(돈육)_5kg_확정</v>
      </c>
      <c r="P91" s="20" t="str">
        <f t="array" ref="P91">주문[[#This Row],[돈육두께]]&amp;"*"&amp;주문[[#This Row],[돈육가로]]&amp;"*"&amp;주문[[#This Row],[돈육세로]]</f>
        <v>**</v>
      </c>
      <c r="R91" s="70">
        <v>44512</v>
      </c>
      <c r="S91" s="2">
        <f>VLOOKUP(주문[[#This Row],[상품]],품목단위,2,FALSE)</f>
        <v>301102</v>
      </c>
      <c r="T91" s="3" t="s">
        <v>388</v>
      </c>
    </row>
    <row r="92" spans="1:20" ht="12">
      <c r="A92" s="1">
        <v>44529</v>
      </c>
      <c r="B92" s="20" t="s">
        <v>45</v>
      </c>
      <c r="C92" s="3" t="s">
        <v>392</v>
      </c>
      <c r="D92" s="1" t="s">
        <v>73</v>
      </c>
      <c r="I92" s="15">
        <f>VLOOKUP(주문[[#This Row],[상품]],품목단위,3,0)</f>
        <v>10</v>
      </c>
      <c r="J92" s="21">
        <f>LOOKUP(2,1/((상품자료[상품]=D92)*(상품자료[단위]=I92)*(상품자료[등록일]&lt;=Q92)),상품자료[단가])</f>
        <v>41000</v>
      </c>
      <c r="K92" s="3">
        <v>22</v>
      </c>
      <c r="L92" s="4">
        <f>주문[수량]*주문[단가]</f>
        <v>902000</v>
      </c>
      <c r="M92" s="4" t="s">
        <v>393</v>
      </c>
      <c r="N92" s="20" t="str">
        <f t="array" ref="N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동인초_공_()_220kg____확정</v>
      </c>
      <c r="O92" s="20" t="str">
        <f>주문[[#This Row],[식사시간]]&amp;"_"&amp;주문[[#This Row],[상품]]&amp;"_"&amp;주문[[#This Row],[단위]]*주문[[#This Row],[수량]]&amp;"kg"&amp;"_"&amp;주문[[#This Row],[확정여부]]</f>
        <v>공통_백미(유)_220kg_확정</v>
      </c>
      <c r="P92" s="3" t="str">
        <f t="array" ref="P92">주문[[#This Row],[돈육두께]]&amp;"*"&amp;주문[[#This Row],[돈육가로]]&amp;"*"&amp;주문[[#This Row],[돈육세로]]</f>
        <v>**</v>
      </c>
      <c r="Q92" s="70">
        <v>44529</v>
      </c>
      <c r="S92" s="2" t="str">
        <f>VLOOKUP(주문[[#This Row],[상품]],품목단위,2,FALSE)</f>
        <v>gs00079</v>
      </c>
    </row>
    <row r="93" spans="1:20" ht="12">
      <c r="A93" s="1">
        <v>44529</v>
      </c>
      <c r="B93" s="20" t="s">
        <v>45</v>
      </c>
      <c r="C93" s="3" t="s">
        <v>68</v>
      </c>
      <c r="D93" s="1" t="s">
        <v>9</v>
      </c>
      <c r="I93" s="15">
        <f>VLOOKUP(주문[[#This Row],[상품]],품목단위,3,0)</f>
        <v>1</v>
      </c>
      <c r="J93" s="21">
        <f>LOOKUP(2,1/((상품자료[상품]=D93)*(상품자료[단위]=I93)*(상품자료[등록일]&lt;=Q93)),상품자료[단가])</f>
        <v>50000</v>
      </c>
      <c r="K93" s="3">
        <v>4</v>
      </c>
      <c r="L93" s="4">
        <f>주문[수량]*주문[단가]</f>
        <v>200000</v>
      </c>
      <c r="M93" s="4" t="s">
        <v>393</v>
      </c>
      <c r="N93" s="20" t="str">
        <f t="array" ref="N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동인초_공_()_4kg____확정</v>
      </c>
      <c r="O93" s="20" t="str">
        <f>주문[[#This Row],[식사시간]]&amp;"_"&amp;주문[[#This Row],[상품]]&amp;"_"&amp;주문[[#This Row],[단위]]*주문[[#This Row],[수량]]&amp;"kg"&amp;"_"&amp;주문[[#This Row],[확정여부]]</f>
        <v>공통_고춧가루(유)_4kg_확정</v>
      </c>
      <c r="P93" s="3" t="str">
        <f t="array" ref="P93">주문[[#This Row],[돈육두께]]&amp;"*"&amp;주문[[#This Row],[돈육가로]]&amp;"*"&amp;주문[[#This Row],[돈육세로]]</f>
        <v>**</v>
      </c>
      <c r="Q93" s="70">
        <v>44529</v>
      </c>
      <c r="S93" s="2" t="str">
        <f>VLOOKUP(주문[[#This Row],[상품]],품목단위,2,FALSE)</f>
        <v>gs00012</v>
      </c>
    </row>
    <row r="94" spans="1:20" ht="12">
      <c r="A94" s="1">
        <v>44529</v>
      </c>
      <c r="B94" s="20" t="s">
        <v>45</v>
      </c>
      <c r="C94" s="3" t="s">
        <v>392</v>
      </c>
      <c r="D94" s="1" t="s">
        <v>62</v>
      </c>
      <c r="I94" s="15">
        <f>VLOOKUP(주문[[#This Row],[상품]],품목단위,3,0)</f>
        <v>1</v>
      </c>
      <c r="J94" s="21">
        <f>LOOKUP(2,1/((상품자료[상품]=D94)*(상품자료[단위]=I94)*(상품자료[등록일]&lt;=Q94)),상품자료[단가])</f>
        <v>13880</v>
      </c>
      <c r="K94" s="3">
        <v>1</v>
      </c>
      <c r="L94" s="4">
        <f>주문[수량]*주문[단가]</f>
        <v>13880</v>
      </c>
      <c r="M94" s="4" t="s">
        <v>393</v>
      </c>
      <c r="N94" s="20" t="str">
        <f t="array" ref="N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동인초_공_()_1kg____확정</v>
      </c>
      <c r="O94" s="20" t="str">
        <f>주문[[#This Row],[식사시간]]&amp;"_"&amp;주문[[#This Row],[상품]]&amp;"_"&amp;주문[[#This Row],[단위]]*주문[[#This Row],[수량]]&amp;"kg"&amp;"_"&amp;주문[[#This Row],[확정여부]]</f>
        <v>공통_혼합5곡(무)_1kg_확정</v>
      </c>
      <c r="P94" s="3" t="str">
        <f t="array" ref="P94">주문[[#This Row],[돈육두께]]&amp;"*"&amp;주문[[#This Row],[돈육가로]]&amp;"*"&amp;주문[[#This Row],[돈육세로]]</f>
        <v>**</v>
      </c>
      <c r="Q94" s="70">
        <v>44529</v>
      </c>
      <c r="S94" s="2" t="str">
        <f>VLOOKUP(주문[[#This Row],[상품]],품목단위,2,FALSE)</f>
        <v>gs00175</v>
      </c>
    </row>
    <row r="95" spans="1:20" ht="12">
      <c r="A95" s="1">
        <v>44530</v>
      </c>
      <c r="B95" s="20" t="s">
        <v>155</v>
      </c>
      <c r="C95" s="3" t="s">
        <v>152</v>
      </c>
      <c r="D95" s="1" t="s">
        <v>159</v>
      </c>
      <c r="E95" s="1" t="s">
        <v>141</v>
      </c>
      <c r="I95" s="15">
        <f>VLOOKUP(주문[[#This Row],[상품]],품목단위,3,0)</f>
        <v>1</v>
      </c>
      <c r="J95" s="21" t="e">
        <f>LOOKUP(2,1/((상품자료[상품]=D95)*(상품자료[단위]=I95)*(상품자료[등록일]&lt;=Q95)),상품자료[단가])</f>
        <v>#N/A</v>
      </c>
      <c r="K95" s="3">
        <v>10</v>
      </c>
      <c r="L95" s="4" t="e">
        <f>주문[수량]*주문[단가]</f>
        <v>#N/A</v>
      </c>
      <c r="M95" s="4" t="s">
        <v>132</v>
      </c>
      <c r="N95" s="20" t="str">
        <f t="array" ref="N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폴수학_공_(불고)_10kg____취소</v>
      </c>
      <c r="O95" s="20" t="str">
        <f>주문[[#This Row],[식사시간]]&amp;"_"&amp;주문[[#This Row],[상품]]&amp;"_"&amp;주문[[#This Row],[단위]]*주문[[#This Row],[수량]]&amp;"kg"&amp;"_"&amp;주문[[#This Row],[확정여부]]</f>
        <v>공통_안심(돈육)_10kg_취소</v>
      </c>
      <c r="P95" s="20" t="str">
        <f t="array" ref="P95">주문[[#This Row],[돈육두께]]&amp;"*"&amp;주문[[#This Row],[돈육가로]]&amp;"*"&amp;주문[[#This Row],[돈육세로]]</f>
        <v>**</v>
      </c>
      <c r="R95" s="70">
        <v>44512</v>
      </c>
      <c r="S95" s="2">
        <f>VLOOKUP(주문[[#This Row],[상품]],품목단위,2,FALSE)</f>
        <v>301106</v>
      </c>
    </row>
    <row r="96" spans="1:20" ht="12">
      <c r="A96" s="1">
        <v>44530</v>
      </c>
      <c r="B96" s="20" t="s">
        <v>155</v>
      </c>
      <c r="C96" s="3" t="s">
        <v>152</v>
      </c>
      <c r="D96" s="1" t="s">
        <v>73</v>
      </c>
      <c r="I96" s="15">
        <f>VLOOKUP(주문[[#This Row],[상품]],품목단위,3,0)</f>
        <v>10</v>
      </c>
      <c r="J96" s="21">
        <f>LOOKUP(2,1/((상품자료[상품]=D96)*(상품자료[단위]=I96)*(상품자료[등록일]&lt;=Q96)),상품자료[단가])</f>
        <v>41000</v>
      </c>
      <c r="K96" s="3">
        <v>7</v>
      </c>
      <c r="L96" s="4">
        <f>주문[수량]*주문[단가]</f>
        <v>287000</v>
      </c>
      <c r="M96" s="4" t="s">
        <v>153</v>
      </c>
      <c r="N96" s="20" t="str">
        <f t="array" ref="N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폴수학_공_()_70kg____확정</v>
      </c>
      <c r="O96" s="20" t="str">
        <f>주문[[#This Row],[식사시간]]&amp;"_"&amp;주문[[#This Row],[상품]]&amp;"_"&amp;주문[[#This Row],[단위]]*주문[[#This Row],[수량]]&amp;"kg"&amp;"_"&amp;주문[[#This Row],[확정여부]]</f>
        <v>공통_백미(유)_70kg_확정</v>
      </c>
      <c r="P96" s="20" t="str">
        <f t="array" ref="P96">주문[[#This Row],[돈육두께]]&amp;"*"&amp;주문[[#This Row],[돈육가로]]&amp;"*"&amp;주문[[#This Row],[돈육세로]]</f>
        <v>**</v>
      </c>
      <c r="Q96" s="70">
        <v>44530</v>
      </c>
      <c r="S96" s="2" t="str">
        <f>VLOOKUP(주문[[#This Row],[상품]],품목단위,2,FALSE)</f>
        <v>gs00079</v>
      </c>
    </row>
    <row r="97" spans="1:20" ht="12">
      <c r="A97" s="1">
        <v>44530</v>
      </c>
      <c r="B97" s="20" t="s">
        <v>47</v>
      </c>
      <c r="C97" s="3" t="s">
        <v>394</v>
      </c>
      <c r="D97" s="1" t="s">
        <v>9</v>
      </c>
      <c r="I97" s="15">
        <f>VLOOKUP(주문[[#This Row],[상품]],품목단위,3,0)</f>
        <v>1</v>
      </c>
      <c r="J97" s="21">
        <f>LOOKUP(2,1/((상품자료[상품]=D97)*(상품자료[단위]=I97)*(상품자료[등록일]&lt;=Q97)),상품자료[단가])</f>
        <v>50000</v>
      </c>
      <c r="K97" s="3">
        <v>2</v>
      </c>
      <c r="L97" s="4">
        <f>주문[수량]*주문[단가]</f>
        <v>100000</v>
      </c>
      <c r="M97" s="4" t="s">
        <v>395</v>
      </c>
      <c r="N97" s="20" t="str">
        <f t="array" ref="N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백봉초_공_()_2kg____확정</v>
      </c>
      <c r="O97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97" s="3" t="str">
        <f t="array" ref="P97">주문[[#This Row],[돈육두께]]&amp;"*"&amp;주문[[#This Row],[돈육가로]]&amp;"*"&amp;주문[[#This Row],[돈육세로]]</f>
        <v>**</v>
      </c>
      <c r="Q97" s="70">
        <v>44531</v>
      </c>
      <c r="S97" s="2" t="str">
        <f>VLOOKUP(주문[[#This Row],[상품]],품목단위,2,FALSE)</f>
        <v>gs00012</v>
      </c>
    </row>
    <row r="98" spans="1:20" ht="12">
      <c r="A98" s="1">
        <v>44530</v>
      </c>
      <c r="B98" s="20" t="s">
        <v>47</v>
      </c>
      <c r="C98" s="3" t="s">
        <v>394</v>
      </c>
      <c r="D98" s="1" t="s">
        <v>73</v>
      </c>
      <c r="I98" s="15">
        <f>VLOOKUP(주문[[#This Row],[상품]],품목단위,3,0)</f>
        <v>10</v>
      </c>
      <c r="J98" s="21">
        <f>LOOKUP(2,1/((상품자료[상품]=D98)*(상품자료[단위]=I98)*(상품자료[등록일]&lt;=Q98)),상품자료[단가])</f>
        <v>41000</v>
      </c>
      <c r="K98" s="3">
        <v>6</v>
      </c>
      <c r="L98" s="4">
        <f>주문[수량]*주문[단가]</f>
        <v>246000</v>
      </c>
      <c r="M98" s="4" t="s">
        <v>395</v>
      </c>
      <c r="N98" s="20" t="str">
        <f t="array" ref="N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백봉초_공_()_60kg____확정</v>
      </c>
      <c r="O98" s="20" t="str">
        <f>주문[[#This Row],[식사시간]]&amp;"_"&amp;주문[[#This Row],[상품]]&amp;"_"&amp;주문[[#This Row],[단위]]*주문[[#This Row],[수량]]&amp;"kg"&amp;"_"&amp;주문[[#This Row],[확정여부]]</f>
        <v>공통_백미(유)_60kg_확정</v>
      </c>
      <c r="P98" s="3" t="str">
        <f t="array" ref="P98">주문[[#This Row],[돈육두께]]&amp;"*"&amp;주문[[#This Row],[돈육가로]]&amp;"*"&amp;주문[[#This Row],[돈육세로]]</f>
        <v>**</v>
      </c>
      <c r="Q98" s="70">
        <v>44531</v>
      </c>
      <c r="S98" s="2" t="str">
        <f>VLOOKUP(주문[[#This Row],[상품]],품목단위,2,FALSE)</f>
        <v>gs00079</v>
      </c>
    </row>
    <row r="99" spans="1:20" ht="12">
      <c r="A99" s="1">
        <v>44530</v>
      </c>
      <c r="B99" s="20" t="s">
        <v>47</v>
      </c>
      <c r="C99" s="3" t="s">
        <v>394</v>
      </c>
      <c r="D99" s="1" t="s">
        <v>61</v>
      </c>
      <c r="I99" s="15">
        <f>VLOOKUP(주문[[#This Row],[상품]],품목단위,3,0)</f>
        <v>10</v>
      </c>
      <c r="J99" s="21">
        <f>LOOKUP(2,1/((상품자료[상품]=D99)*(상품자료[단위]=I99)*(상품자료[등록일]&lt;=Q99)),상품자료[단가])</f>
        <v>42500</v>
      </c>
      <c r="K99" s="3">
        <v>2.7</v>
      </c>
      <c r="L99" s="4">
        <f>주문[수량]*주문[단가]</f>
        <v>114750.00000000001</v>
      </c>
      <c r="M99" s="4" t="s">
        <v>395</v>
      </c>
      <c r="N99" s="20" t="str">
        <f t="array" ref="N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백봉초_공_()_27kg____확정</v>
      </c>
      <c r="O99" s="20" t="str">
        <f>주문[[#This Row],[식사시간]]&amp;"_"&amp;주문[[#This Row],[상품]]&amp;"_"&amp;주문[[#This Row],[단위]]*주문[[#This Row],[수량]]&amp;"kg"&amp;"_"&amp;주문[[#This Row],[확정여부]]</f>
        <v>공통_찹쌀백미(유)_27kg_확정</v>
      </c>
      <c r="P99" s="3" t="str">
        <f t="array" ref="P99">주문[[#This Row],[돈육두께]]&amp;"*"&amp;주문[[#This Row],[돈육가로]]&amp;"*"&amp;주문[[#This Row],[돈육세로]]</f>
        <v>**</v>
      </c>
      <c r="Q99" s="70">
        <v>44531</v>
      </c>
      <c r="S99" s="2" t="str">
        <f>VLOOKUP(주문[[#This Row],[상품]],품목단위,2,FALSE)</f>
        <v>gs00148</v>
      </c>
      <c r="T99" s="145"/>
    </row>
    <row r="100" spans="1:20" ht="12">
      <c r="A100" s="1">
        <v>44530</v>
      </c>
      <c r="B100" s="20" t="s">
        <v>47</v>
      </c>
      <c r="C100" s="3" t="s">
        <v>394</v>
      </c>
      <c r="D100" s="1" t="s">
        <v>62</v>
      </c>
      <c r="I100" s="15">
        <f>VLOOKUP(주문[[#This Row],[상품]],품목단위,3,0)</f>
        <v>1</v>
      </c>
      <c r="J100" s="21">
        <f>LOOKUP(2,1/((상품자료[상품]=D100)*(상품자료[단위]=I100)*(상품자료[등록일]&lt;=Q100)),상품자료[단가])</f>
        <v>13880</v>
      </c>
      <c r="K100" s="3">
        <v>1</v>
      </c>
      <c r="L100" s="4">
        <f>주문[수량]*주문[단가]</f>
        <v>13880</v>
      </c>
      <c r="M100" s="4" t="s">
        <v>64</v>
      </c>
      <c r="N100" s="20" t="str">
        <f t="array" ref="N1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백봉초_공_()_1kg____확정</v>
      </c>
      <c r="O100" s="20" t="str">
        <f>주문[[#This Row],[식사시간]]&amp;"_"&amp;주문[[#This Row],[상품]]&amp;"_"&amp;주문[[#This Row],[단위]]*주문[[#This Row],[수량]]&amp;"kg"&amp;"_"&amp;주문[[#This Row],[확정여부]]</f>
        <v>공통_혼합5곡(무)_1kg_확정</v>
      </c>
      <c r="P100" s="3" t="str">
        <f t="array" ref="P100">주문[[#This Row],[돈육두께]]&amp;"*"&amp;주문[[#This Row],[돈육가로]]&amp;"*"&amp;주문[[#This Row],[돈육세로]]</f>
        <v>**</v>
      </c>
      <c r="Q100" s="70">
        <v>44531</v>
      </c>
      <c r="S100" s="2" t="str">
        <f>VLOOKUP(주문[[#This Row],[상품]],품목단위,2,FALSE)</f>
        <v>gs00175</v>
      </c>
    </row>
    <row r="101" spans="1:20" ht="12">
      <c r="A101" s="1">
        <v>44530</v>
      </c>
      <c r="B101" s="20" t="s">
        <v>57</v>
      </c>
      <c r="C101" s="3" t="s">
        <v>474</v>
      </c>
      <c r="D101" s="1" t="s">
        <v>118</v>
      </c>
      <c r="F101" s="44" t="s">
        <v>475</v>
      </c>
      <c r="G101" s="44" t="s">
        <v>476</v>
      </c>
      <c r="H101" s="44" t="s">
        <v>477</v>
      </c>
      <c r="I101" s="15">
        <f>VLOOKUP(주문[[#This Row],[상품]],품목단위,3,0)</f>
        <v>1</v>
      </c>
      <c r="J101" s="21">
        <f>LOOKUP(2,1/((상품자료[상품]=D101)*(상품자료[단위]=I101)*(상품자료[등록일]&lt;=Q101)),상품자료[단가])</f>
        <v>27700</v>
      </c>
      <c r="K101" s="3">
        <v>4</v>
      </c>
      <c r="L101" s="4">
        <f>주문[수량]*주문[단가]</f>
        <v>110800</v>
      </c>
      <c r="M101" s="4" t="s">
        <v>478</v>
      </c>
      <c r="N101" s="20" t="str">
        <f t="array" ref="N1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괴산고_아_()_4kg_냉장_두께9mm_목살가로세로3등분_확정</v>
      </c>
      <c r="O101" s="20" t="str">
        <f>주문[[#This Row],[식사시간]]&amp;"_"&amp;주문[[#This Row],[상품]]&amp;"_"&amp;주문[[#This Row],[단위]]*주문[[#This Row],[수량]]&amp;"kg"&amp;"_"&amp;주문[[#This Row],[확정여부]]</f>
        <v>아침_목심살(돈육)_4kg_확정</v>
      </c>
      <c r="P101" s="3" t="str">
        <f t="array" ref="P101">주문[[#This Row],[돈육두께]]&amp;"*"&amp;주문[[#This Row],[돈육가로]]&amp;"*"&amp;주문[[#This Row],[돈육세로]]</f>
        <v>냉장*두께9mm*목살가로세로3등분</v>
      </c>
      <c r="Q101" s="70">
        <v>44531</v>
      </c>
      <c r="R101" s="70">
        <v>44530</v>
      </c>
      <c r="S101" s="2">
        <f>VLOOKUP(주문[[#This Row],[상품]],품목단위,2,FALSE)</f>
        <v>301102</v>
      </c>
      <c r="T101" s="3" t="s">
        <v>479</v>
      </c>
    </row>
    <row r="102" spans="1:20" ht="12">
      <c r="A102" s="1">
        <v>44530</v>
      </c>
      <c r="B102" s="20" t="s">
        <v>38</v>
      </c>
      <c r="C102" s="3" t="s">
        <v>460</v>
      </c>
      <c r="D102" s="1" t="s">
        <v>461</v>
      </c>
      <c r="I102" s="15">
        <f>VLOOKUP(주문[[#This Row],[상품]],품목단위,3,0)</f>
        <v>10</v>
      </c>
      <c r="J102" s="21">
        <f>LOOKUP(2,1/((상품자료[상품]=D102)*(상품자료[단위]=I102)*(상품자료[등록일]&lt;=Q102)),상품자료[단가])</f>
        <v>41000</v>
      </c>
      <c r="K102" s="3">
        <v>4</v>
      </c>
      <c r="L102" s="4">
        <f>주문[수량]*주문[단가]</f>
        <v>164000</v>
      </c>
      <c r="M102" s="4" t="s">
        <v>462</v>
      </c>
      <c r="N102" s="20" t="str">
        <f t="array" ref="N10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문무어_공_()_40kg____확정</v>
      </c>
      <c r="O102" s="20" t="str">
        <f>주문[[#This Row],[식사시간]]&amp;"_"&amp;주문[[#This Row],[상품]]&amp;"_"&amp;주문[[#This Row],[단위]]*주문[[#This Row],[수량]]&amp;"kg"&amp;"_"&amp;주문[[#This Row],[확정여부]]</f>
        <v>공통_백미(유)_40kg_확정</v>
      </c>
      <c r="P102" s="3" t="str">
        <f t="array" ref="P102">주문[[#This Row],[돈육두께]]&amp;"*"&amp;주문[[#This Row],[돈육가로]]&amp;"*"&amp;주문[[#This Row],[돈육세로]]</f>
        <v>**</v>
      </c>
      <c r="Q102" s="70">
        <v>44530</v>
      </c>
      <c r="S102" s="2" t="str">
        <f>VLOOKUP(주문[[#This Row],[상품]],품목단위,2,FALSE)</f>
        <v>gs00079</v>
      </c>
    </row>
    <row r="103" spans="1:20" ht="12">
      <c r="A103" s="1">
        <v>44531</v>
      </c>
      <c r="B103" s="20" t="s">
        <v>51</v>
      </c>
      <c r="C103" s="3" t="s">
        <v>392</v>
      </c>
      <c r="D103" s="1" t="s">
        <v>73</v>
      </c>
      <c r="I103" s="15">
        <f>VLOOKUP(주문[[#This Row],[상품]],품목단위,3,0)</f>
        <v>10</v>
      </c>
      <c r="J103" s="21">
        <f>LOOKUP(2,1/((상품자료[상품]=D103)*(상품자료[단위]=I103)*(상품자료[등록일]&lt;=Q103)),상품자료[단가])</f>
        <v>41000</v>
      </c>
      <c r="K103" s="3">
        <v>12</v>
      </c>
      <c r="L103" s="4">
        <f>주문[수량]*주문[단가]</f>
        <v>492000</v>
      </c>
      <c r="M103" s="4" t="s">
        <v>393</v>
      </c>
      <c r="N103" s="20" t="str">
        <f t="array" ref="N10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청천초_공_()_120kg____확정</v>
      </c>
      <c r="O103" s="20" t="str">
        <f>주문[[#This Row],[식사시간]]&amp;"_"&amp;주문[[#This Row],[상품]]&amp;"_"&amp;주문[[#This Row],[단위]]*주문[[#This Row],[수량]]&amp;"kg"&amp;"_"&amp;주문[[#This Row],[확정여부]]</f>
        <v>공통_백미(유)_120kg_확정</v>
      </c>
      <c r="P103" s="3" t="str">
        <f t="array" ref="P103">주문[[#This Row],[돈육두께]]&amp;"*"&amp;주문[[#This Row],[돈육가로]]&amp;"*"&amp;주문[[#This Row],[돈육세로]]</f>
        <v>**</v>
      </c>
      <c r="Q103" s="70">
        <v>44531</v>
      </c>
      <c r="S103" s="2" t="str">
        <f>VLOOKUP(주문[[#This Row],[상품]],품목단위,2,FALSE)</f>
        <v>gs00079</v>
      </c>
      <c r="T103" s="3" t="s">
        <v>427</v>
      </c>
    </row>
    <row r="104" spans="1:20" ht="12">
      <c r="A104" s="1">
        <v>44531</v>
      </c>
      <c r="B104" s="20" t="s">
        <v>51</v>
      </c>
      <c r="C104" s="3" t="s">
        <v>392</v>
      </c>
      <c r="D104" s="1" t="s">
        <v>61</v>
      </c>
      <c r="I104" s="15">
        <f>VLOOKUP(주문[[#This Row],[상품]],품목단위,3,0)</f>
        <v>10</v>
      </c>
      <c r="J104" s="21">
        <f>LOOKUP(2,1/((상품자료[상품]=D104)*(상품자료[단위]=I104)*(상품자료[등록일]&lt;=Q104)),상품자료[단가])</f>
        <v>42500</v>
      </c>
      <c r="K104" s="3">
        <v>5</v>
      </c>
      <c r="L104" s="4">
        <f>주문[수량]*주문[단가]</f>
        <v>212500</v>
      </c>
      <c r="M104" s="4" t="s">
        <v>393</v>
      </c>
      <c r="N104" s="20" t="str">
        <f t="array" ref="N10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청천초_공_()_50kg____확정</v>
      </c>
      <c r="O104" s="20" t="str">
        <f>주문[[#This Row],[식사시간]]&amp;"_"&amp;주문[[#This Row],[상품]]&amp;"_"&amp;주문[[#This Row],[단위]]*주문[[#This Row],[수량]]&amp;"kg"&amp;"_"&amp;주문[[#This Row],[확정여부]]</f>
        <v>공통_찹쌀백미(유)_50kg_확정</v>
      </c>
      <c r="P104" s="3" t="str">
        <f t="array" ref="P104">주문[[#This Row],[돈육두께]]&amp;"*"&amp;주문[[#This Row],[돈육가로]]&amp;"*"&amp;주문[[#This Row],[돈육세로]]</f>
        <v>**</v>
      </c>
      <c r="Q104" s="70">
        <v>44531</v>
      </c>
      <c r="S104" s="2" t="str">
        <f>VLOOKUP(주문[[#This Row],[상품]],품목단위,2,FALSE)</f>
        <v>gs00148</v>
      </c>
      <c r="T104" s="3" t="s">
        <v>427</v>
      </c>
    </row>
    <row r="105" spans="1:20" ht="12">
      <c r="A105" s="1">
        <v>44531</v>
      </c>
      <c r="B105" s="20" t="s">
        <v>51</v>
      </c>
      <c r="C105" s="3" t="s">
        <v>392</v>
      </c>
      <c r="D105" s="1" t="s">
        <v>9</v>
      </c>
      <c r="I105" s="15">
        <f>VLOOKUP(주문[[#This Row],[상품]],품목단위,3,0)</f>
        <v>1</v>
      </c>
      <c r="J105" s="21">
        <f>LOOKUP(2,1/((상품자료[상품]=D105)*(상품자료[단위]=I105)*(상품자료[등록일]&lt;=Q105)),상품자료[단가])</f>
        <v>50000</v>
      </c>
      <c r="K105" s="3">
        <v>3</v>
      </c>
      <c r="L105" s="4">
        <f>주문[수량]*주문[단가]</f>
        <v>150000</v>
      </c>
      <c r="M105" s="4" t="s">
        <v>393</v>
      </c>
      <c r="N105" s="20" t="str">
        <f t="array" ref="N10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청천초_공_()_3kg____확정</v>
      </c>
      <c r="O105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105" s="3" t="str">
        <f t="array" ref="P105">주문[[#This Row],[돈육두께]]&amp;"*"&amp;주문[[#This Row],[돈육가로]]&amp;"*"&amp;주문[[#This Row],[돈육세로]]</f>
        <v>**</v>
      </c>
      <c r="Q105" s="70">
        <v>44531</v>
      </c>
      <c r="S105" s="2" t="str">
        <f>VLOOKUP(주문[[#This Row],[상품]],품목단위,2,FALSE)</f>
        <v>gs00012</v>
      </c>
      <c r="T105" s="3" t="s">
        <v>427</v>
      </c>
    </row>
    <row r="106" spans="1:20" ht="12">
      <c r="A106" s="1">
        <v>44531</v>
      </c>
      <c r="B106" s="20" t="s">
        <v>53</v>
      </c>
      <c r="C106" s="3" t="s">
        <v>68</v>
      </c>
      <c r="D106" s="1" t="s">
        <v>9</v>
      </c>
      <c r="I106" s="15">
        <f>VLOOKUP(주문[[#This Row],[상품]],품목단위,3,0)</f>
        <v>1</v>
      </c>
      <c r="J106" s="21">
        <f>LOOKUP(2,1/((상품자료[상품]=D106)*(상품자료[단위]=I106)*(상품자료[등록일]&lt;=Q106)),상품자료[단가])</f>
        <v>50000</v>
      </c>
      <c r="K106" s="3">
        <v>3</v>
      </c>
      <c r="L106" s="4">
        <f>주문[수량]*주문[단가]</f>
        <v>150000</v>
      </c>
      <c r="M106" s="4" t="s">
        <v>395</v>
      </c>
      <c r="N106" s="20" t="str">
        <f t="array" ref="N10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보광초_공_()_3kg____확정</v>
      </c>
      <c r="O106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106" s="3" t="str">
        <f t="array" ref="P106">주문[[#This Row],[돈육두께]]&amp;"*"&amp;주문[[#This Row],[돈육가로]]&amp;"*"&amp;주문[[#This Row],[돈육세로]]</f>
        <v>**</v>
      </c>
      <c r="Q106" s="70">
        <v>44531</v>
      </c>
      <c r="S106" s="2" t="str">
        <f>VLOOKUP(주문[[#This Row],[상품]],품목단위,2,FALSE)</f>
        <v>gs00012</v>
      </c>
    </row>
    <row r="107" spans="1:20" ht="12">
      <c r="A107" s="1">
        <v>44531</v>
      </c>
      <c r="B107" s="20" t="s">
        <v>53</v>
      </c>
      <c r="C107" s="3" t="s">
        <v>394</v>
      </c>
      <c r="D107" s="1" t="s">
        <v>73</v>
      </c>
      <c r="I107" s="15">
        <f>VLOOKUP(주문[[#This Row],[상품]],품목단위,3,0)</f>
        <v>10</v>
      </c>
      <c r="J107" s="21">
        <f>LOOKUP(2,1/((상품자료[상품]=D107)*(상품자료[단위]=I107)*(상품자료[등록일]&lt;=Q107)),상품자료[단가])</f>
        <v>41000</v>
      </c>
      <c r="K107" s="3">
        <v>2</v>
      </c>
      <c r="L107" s="4">
        <f>주문[수량]*주문[단가]</f>
        <v>82000</v>
      </c>
      <c r="M107" s="4" t="s">
        <v>395</v>
      </c>
      <c r="N107" s="20" t="str">
        <f t="array" ref="N10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보광초_공_()_20kg____확정</v>
      </c>
      <c r="O107" s="20" t="str">
        <f>주문[[#This Row],[식사시간]]&amp;"_"&amp;주문[[#This Row],[상품]]&amp;"_"&amp;주문[[#This Row],[단위]]*주문[[#This Row],[수량]]&amp;"kg"&amp;"_"&amp;주문[[#This Row],[확정여부]]</f>
        <v>공통_백미(유)_20kg_확정</v>
      </c>
      <c r="P107" s="3" t="str">
        <f t="array" ref="P107">주문[[#This Row],[돈육두께]]&amp;"*"&amp;주문[[#This Row],[돈육가로]]&amp;"*"&amp;주문[[#This Row],[돈육세로]]</f>
        <v>**</v>
      </c>
      <c r="Q107" s="70">
        <v>44531</v>
      </c>
      <c r="S107" s="2" t="str">
        <f>VLOOKUP(주문[[#This Row],[상품]],품목단위,2,FALSE)</f>
        <v>gs00079</v>
      </c>
    </row>
    <row r="108" spans="1:20" ht="12">
      <c r="A108" s="1">
        <v>44531</v>
      </c>
      <c r="B108" s="20" t="s">
        <v>42</v>
      </c>
      <c r="C108" s="3" t="s">
        <v>394</v>
      </c>
      <c r="D108" s="1" t="s">
        <v>9</v>
      </c>
      <c r="I108" s="15">
        <f>VLOOKUP(주문[[#This Row],[상품]],품목단위,3,0)</f>
        <v>1</v>
      </c>
      <c r="J108" s="21">
        <f>LOOKUP(2,1/((상품자료[상품]=D108)*(상품자료[단위]=I108)*(상품자료[등록일]&lt;=Q108)),상품자료[단가])</f>
        <v>50000</v>
      </c>
      <c r="K108" s="3">
        <v>2</v>
      </c>
      <c r="L108" s="4">
        <f>주문[수량]*주문[단가]</f>
        <v>100000</v>
      </c>
      <c r="M108" s="4" t="s">
        <v>395</v>
      </c>
      <c r="N108" s="20" t="str">
        <f t="array" ref="N10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소수초_공_()_2kg____확정</v>
      </c>
      <c r="O108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108" s="3" t="str">
        <f t="array" ref="P108">주문[[#This Row],[돈육두께]]&amp;"*"&amp;주문[[#This Row],[돈육가로]]&amp;"*"&amp;주문[[#This Row],[돈육세로]]</f>
        <v>**</v>
      </c>
      <c r="Q108" s="70">
        <v>44531</v>
      </c>
      <c r="S108" s="2" t="str">
        <f>VLOOKUP(주문[[#This Row],[상품]],품목단위,2,FALSE)</f>
        <v>gs00012</v>
      </c>
    </row>
    <row r="109" spans="1:20" ht="12">
      <c r="A109" s="1">
        <v>44531</v>
      </c>
      <c r="B109" s="20" t="s">
        <v>42</v>
      </c>
      <c r="C109" s="3" t="s">
        <v>394</v>
      </c>
      <c r="D109" s="1" t="s">
        <v>73</v>
      </c>
      <c r="I109" s="15">
        <f>VLOOKUP(주문[[#This Row],[상품]],품목단위,3,0)</f>
        <v>10</v>
      </c>
      <c r="J109" s="21">
        <f>LOOKUP(2,1/((상품자료[상품]=D109)*(상품자료[단위]=I109)*(상품자료[등록일]&lt;=Q109)),상품자료[단가])</f>
        <v>41000</v>
      </c>
      <c r="K109" s="3">
        <v>5</v>
      </c>
      <c r="L109" s="4">
        <f>주문[수량]*주문[단가]</f>
        <v>205000</v>
      </c>
      <c r="M109" s="4" t="s">
        <v>395</v>
      </c>
      <c r="N109" s="20" t="str">
        <f t="array" ref="N10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소수초_공_()_50kg____확정</v>
      </c>
      <c r="O109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109" s="3" t="str">
        <f t="array" ref="P109">주문[[#This Row],[돈육두께]]&amp;"*"&amp;주문[[#This Row],[돈육가로]]&amp;"*"&amp;주문[[#This Row],[돈육세로]]</f>
        <v>**</v>
      </c>
      <c r="Q109" s="70">
        <v>44531</v>
      </c>
      <c r="S109" s="2" t="str">
        <f>VLOOKUP(주문[[#This Row],[상품]],품목단위,2,FALSE)</f>
        <v>gs00079</v>
      </c>
    </row>
    <row r="110" spans="1:20" ht="12">
      <c r="A110" s="1">
        <v>44531</v>
      </c>
      <c r="B110" s="20" t="s">
        <v>42</v>
      </c>
      <c r="C110" s="3" t="s">
        <v>394</v>
      </c>
      <c r="D110" s="1" t="s">
        <v>61</v>
      </c>
      <c r="I110" s="15">
        <f>VLOOKUP(주문[[#This Row],[상품]],품목단위,3,0)</f>
        <v>10</v>
      </c>
      <c r="J110" s="21">
        <f>LOOKUP(2,1/((상품자료[상품]=D110)*(상품자료[단위]=I110)*(상품자료[등록일]&lt;=Q110)),상품자료[단가])</f>
        <v>42500</v>
      </c>
      <c r="K110" s="3">
        <v>1</v>
      </c>
      <c r="L110" s="4">
        <f>주문[수량]*주문[단가]</f>
        <v>42500</v>
      </c>
      <c r="M110" s="4" t="s">
        <v>395</v>
      </c>
      <c r="N110" s="20" t="str">
        <f t="array" ref="N1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소수초_공_()_10kg____확정</v>
      </c>
      <c r="O110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110" s="3" t="str">
        <f t="array" ref="P110">주문[[#This Row],[돈육두께]]&amp;"*"&amp;주문[[#This Row],[돈육가로]]&amp;"*"&amp;주문[[#This Row],[돈육세로]]</f>
        <v>**</v>
      </c>
      <c r="Q110" s="70">
        <v>44531</v>
      </c>
      <c r="S110" s="2" t="str">
        <f>VLOOKUP(주문[[#This Row],[상품]],품목단위,2,FALSE)</f>
        <v>gs00148</v>
      </c>
    </row>
    <row r="111" spans="1:20" ht="12">
      <c r="A111" s="1">
        <v>44531</v>
      </c>
      <c r="B111" s="20" t="s">
        <v>411</v>
      </c>
      <c r="C111" s="3" t="s">
        <v>68</v>
      </c>
      <c r="D111" s="1" t="s">
        <v>167</v>
      </c>
      <c r="E111" s="1" t="s">
        <v>412</v>
      </c>
      <c r="F111" s="44" t="s">
        <v>443</v>
      </c>
      <c r="I111" s="15">
        <f>VLOOKUP(주문[[#This Row],[상품]],품목단위,3,0)</f>
        <v>1</v>
      </c>
      <c r="J111" s="21">
        <f>LOOKUP(2,1/((상품자료[상품]=D111)*(상품자료[단위]=I111)*(상품자료[등록일]&lt;=Q111)),상품자료[단가])</f>
        <v>15400</v>
      </c>
      <c r="K111" s="3">
        <v>4.5999999999999996</v>
      </c>
      <c r="L111" s="4">
        <f>주문[수량]*주문[단가]</f>
        <v>70840</v>
      </c>
      <c r="M111" s="4" t="s">
        <v>395</v>
      </c>
      <c r="N111" s="20" t="str">
        <f t="array" ref="N1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목도고_공_(찜용)_4.6kg_냉장___확정</v>
      </c>
      <c r="O111" s="20" t="str">
        <f>주문[[#This Row],[식사시간]]&amp;"_"&amp;주문[[#This Row],[상품]]&amp;"_"&amp;주문[[#This Row],[단위]]*주문[[#This Row],[수량]]&amp;"kg"&amp;"_"&amp;주문[[#This Row],[확정여부]]</f>
        <v>공통_갈비(돈육)_4.6kg_확정</v>
      </c>
      <c r="P111" s="3" t="str">
        <f t="array" ref="P111">주문[[#This Row],[돈육두께]]&amp;"*"&amp;주문[[#This Row],[돈육가로]]&amp;"*"&amp;주문[[#This Row],[돈육세로]]</f>
        <v>냉장**</v>
      </c>
      <c r="Q111" s="70">
        <v>44531</v>
      </c>
      <c r="R111" s="70">
        <v>44526</v>
      </c>
      <c r="S111" s="2">
        <f>VLOOKUP(주문[[#This Row],[상품]],품목단위,2,FALSE)</f>
        <v>301109</v>
      </c>
    </row>
    <row r="112" spans="1:20" ht="12">
      <c r="A112" s="1">
        <v>44531</v>
      </c>
      <c r="B112" s="20" t="s">
        <v>46</v>
      </c>
      <c r="C112" s="3" t="s">
        <v>394</v>
      </c>
      <c r="D112" s="1" t="s">
        <v>419</v>
      </c>
      <c r="I112" s="15">
        <f>VLOOKUP(주문[[#This Row],[상품]],품목단위,3,0)</f>
        <v>1</v>
      </c>
      <c r="J112" s="21">
        <f>LOOKUP(2,1/((상품자료[상품]=D112)*(상품자료[단위]=I112)*(상품자료[등록일]&lt;=Q112)),상품자료[단가])</f>
        <v>50000</v>
      </c>
      <c r="K112" s="3">
        <v>3</v>
      </c>
      <c r="L112" s="4">
        <f>주문[수량]*주문[단가]</f>
        <v>150000</v>
      </c>
      <c r="M112" s="4" t="s">
        <v>395</v>
      </c>
      <c r="N112" s="20" t="str">
        <f t="array" ref="N1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문광초_공_()_3kg____확정</v>
      </c>
      <c r="O112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112" s="3" t="str">
        <f t="array" ref="P112">주문[[#This Row],[돈육두께]]&amp;"*"&amp;주문[[#This Row],[돈육가로]]&amp;"*"&amp;주문[[#This Row],[돈육세로]]</f>
        <v>**</v>
      </c>
      <c r="Q112" s="70">
        <v>44531</v>
      </c>
      <c r="S112" s="2" t="str">
        <f>VLOOKUP(주문[[#This Row],[상품]],품목단위,2,FALSE)</f>
        <v>gs00012</v>
      </c>
    </row>
    <row r="113" spans="1:20" ht="12">
      <c r="A113" s="1">
        <v>44531</v>
      </c>
      <c r="B113" s="20" t="s">
        <v>46</v>
      </c>
      <c r="C113" s="3" t="s">
        <v>394</v>
      </c>
      <c r="D113" s="1" t="s">
        <v>73</v>
      </c>
      <c r="I113" s="15">
        <f>VLOOKUP(주문[[#This Row],[상품]],품목단위,3,0)</f>
        <v>10</v>
      </c>
      <c r="J113" s="21">
        <f>LOOKUP(2,1/((상품자료[상품]=D113)*(상품자료[단위]=I113)*(상품자료[등록일]&lt;=Q113)),상품자료[단가])</f>
        <v>41000</v>
      </c>
      <c r="K113" s="3">
        <v>4</v>
      </c>
      <c r="L113" s="4">
        <f>주문[수량]*주문[단가]</f>
        <v>164000</v>
      </c>
      <c r="M113" s="4" t="s">
        <v>395</v>
      </c>
      <c r="N113" s="20" t="str">
        <f t="array" ref="N1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문광초_공_()_40kg____확정</v>
      </c>
      <c r="O113" s="20" t="str">
        <f>주문[[#This Row],[식사시간]]&amp;"_"&amp;주문[[#This Row],[상품]]&amp;"_"&amp;주문[[#This Row],[단위]]*주문[[#This Row],[수량]]&amp;"kg"&amp;"_"&amp;주문[[#This Row],[확정여부]]</f>
        <v>공통_백미(유)_40kg_확정</v>
      </c>
      <c r="P113" s="3" t="str">
        <f t="array" ref="P113">주문[[#This Row],[돈육두께]]&amp;"*"&amp;주문[[#This Row],[돈육가로]]&amp;"*"&amp;주문[[#This Row],[돈육세로]]</f>
        <v>**</v>
      </c>
      <c r="Q113" s="70">
        <v>44531</v>
      </c>
      <c r="S113" s="2" t="str">
        <f>VLOOKUP(주문[[#This Row],[상품]],품목단위,2,FALSE)</f>
        <v>gs00079</v>
      </c>
    </row>
    <row r="114" spans="1:20" ht="12">
      <c r="A114" s="1">
        <v>44531</v>
      </c>
      <c r="B114" s="20" t="s">
        <v>46</v>
      </c>
      <c r="C114" s="3" t="s">
        <v>394</v>
      </c>
      <c r="D114" s="1" t="s">
        <v>61</v>
      </c>
      <c r="I114" s="15">
        <f>VLOOKUP(주문[[#This Row],[상품]],품목단위,3,0)</f>
        <v>10</v>
      </c>
      <c r="J114" s="21">
        <f>LOOKUP(2,1/((상품자료[상품]=D114)*(상품자료[단위]=I114)*(상품자료[등록일]&lt;=Q114)),상품자료[단가])</f>
        <v>42500</v>
      </c>
      <c r="K114" s="3">
        <v>4</v>
      </c>
      <c r="L114" s="4">
        <f>주문[수량]*주문[단가]</f>
        <v>170000</v>
      </c>
      <c r="M114" s="4" t="s">
        <v>395</v>
      </c>
      <c r="N114" s="20" t="str">
        <f t="array" ref="N1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문광초_공_()_40kg____확정</v>
      </c>
      <c r="O114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114" s="3" t="str">
        <f t="array" ref="P114">주문[[#This Row],[돈육두께]]&amp;"*"&amp;주문[[#This Row],[돈육가로]]&amp;"*"&amp;주문[[#This Row],[돈육세로]]</f>
        <v>**</v>
      </c>
      <c r="Q114" s="70">
        <v>44531</v>
      </c>
      <c r="S114" s="2" t="str">
        <f>VLOOKUP(주문[[#This Row],[상품]],품목단위,2,FALSE)</f>
        <v>gs00148</v>
      </c>
    </row>
    <row r="115" spans="1:20" ht="12">
      <c r="A115" s="1">
        <v>44531</v>
      </c>
      <c r="B115" s="20" t="s">
        <v>46</v>
      </c>
      <c r="C115" s="3" t="s">
        <v>394</v>
      </c>
      <c r="D115" s="1" t="s">
        <v>62</v>
      </c>
      <c r="I115" s="15">
        <f>VLOOKUP(주문[[#This Row],[상품]],품목단위,3,0)</f>
        <v>1</v>
      </c>
      <c r="J115" s="21">
        <f>LOOKUP(2,1/((상품자료[상품]=D115)*(상품자료[단위]=I115)*(상품자료[등록일]&lt;=Q115)),상품자료[단가])</f>
        <v>13880</v>
      </c>
      <c r="K115" s="3">
        <v>6</v>
      </c>
      <c r="L115" s="4">
        <f>주문[수량]*주문[단가]</f>
        <v>83280</v>
      </c>
      <c r="M115" s="4" t="s">
        <v>395</v>
      </c>
      <c r="N115" s="20" t="str">
        <f t="array" ref="N1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문광초_공_()_6kg____확정</v>
      </c>
      <c r="O115" s="20" t="str">
        <f>주문[[#This Row],[식사시간]]&amp;"_"&amp;주문[[#This Row],[상품]]&amp;"_"&amp;주문[[#This Row],[단위]]*주문[[#This Row],[수량]]&amp;"kg"&amp;"_"&amp;주문[[#This Row],[확정여부]]</f>
        <v>공통_혼합5곡(무)_6kg_확정</v>
      </c>
      <c r="P115" s="3" t="str">
        <f t="array" ref="P115">주문[[#This Row],[돈육두께]]&amp;"*"&amp;주문[[#This Row],[돈육가로]]&amp;"*"&amp;주문[[#This Row],[돈육세로]]</f>
        <v>**</v>
      </c>
      <c r="Q115" s="70">
        <v>44531</v>
      </c>
      <c r="S115" s="2" t="str">
        <f>VLOOKUP(주문[[#This Row],[상품]],품목단위,2,FALSE)</f>
        <v>gs00175</v>
      </c>
    </row>
    <row r="116" spans="1:20" ht="12">
      <c r="A116" s="1">
        <v>44531</v>
      </c>
      <c r="B116" s="20" t="s">
        <v>54</v>
      </c>
      <c r="C116" s="3" t="s">
        <v>394</v>
      </c>
      <c r="D116" s="1" t="s">
        <v>9</v>
      </c>
      <c r="I116" s="15">
        <f>VLOOKUP(주문[[#This Row],[상품]],품목단위,3,0)</f>
        <v>1</v>
      </c>
      <c r="J116" s="21">
        <f>LOOKUP(2,1/((상품자료[상품]=D116)*(상품자료[단위]=I116)*(상품자료[등록일]&lt;=Q116)),상품자료[단가])</f>
        <v>50000</v>
      </c>
      <c r="K116" s="3">
        <v>5</v>
      </c>
      <c r="L116" s="4">
        <f>주문[수량]*주문[단가]</f>
        <v>250000</v>
      </c>
      <c r="M116" s="4" t="s">
        <v>395</v>
      </c>
      <c r="N116" s="20" t="str">
        <f t="array" ref="N1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괴산중_공_()_5kg____확정</v>
      </c>
      <c r="O116" s="20" t="str">
        <f>주문[[#This Row],[식사시간]]&amp;"_"&amp;주문[[#This Row],[상품]]&amp;"_"&amp;주문[[#This Row],[단위]]*주문[[#This Row],[수량]]&amp;"kg"&amp;"_"&amp;주문[[#This Row],[확정여부]]</f>
        <v>공통_고춧가루(유)_5kg_확정</v>
      </c>
      <c r="P116" s="3" t="str">
        <f t="array" ref="P116">주문[[#This Row],[돈육두께]]&amp;"*"&amp;주문[[#This Row],[돈육가로]]&amp;"*"&amp;주문[[#This Row],[돈육세로]]</f>
        <v>**</v>
      </c>
      <c r="Q116" s="70">
        <v>44531</v>
      </c>
      <c r="S116" s="2" t="str">
        <f>VLOOKUP(주문[[#This Row],[상품]],품목단위,2,FALSE)</f>
        <v>gs00012</v>
      </c>
    </row>
    <row r="117" spans="1:20" ht="12">
      <c r="A117" s="1">
        <v>44531</v>
      </c>
      <c r="B117" s="20" t="s">
        <v>54</v>
      </c>
      <c r="C117" s="3" t="s">
        <v>394</v>
      </c>
      <c r="D117" s="1" t="s">
        <v>73</v>
      </c>
      <c r="I117" s="15">
        <f>VLOOKUP(주문[[#This Row],[상품]],품목단위,3,0)</f>
        <v>10</v>
      </c>
      <c r="J117" s="21">
        <f>LOOKUP(2,1/((상품자료[상품]=D117)*(상품자료[단위]=I117)*(상품자료[등록일]&lt;=Q117)),상품자료[단가])</f>
        <v>41000</v>
      </c>
      <c r="K117" s="3">
        <v>20</v>
      </c>
      <c r="L117" s="4">
        <f>주문[수량]*주문[단가]</f>
        <v>820000</v>
      </c>
      <c r="M117" s="4" t="s">
        <v>395</v>
      </c>
      <c r="N117" s="20" t="str">
        <f t="array" ref="N1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괴산중_공_()_200kg____확정</v>
      </c>
      <c r="O117" s="20" t="str">
        <f>주문[[#This Row],[식사시간]]&amp;"_"&amp;주문[[#This Row],[상품]]&amp;"_"&amp;주문[[#This Row],[단위]]*주문[[#This Row],[수량]]&amp;"kg"&amp;"_"&amp;주문[[#This Row],[확정여부]]</f>
        <v>공통_백미(유)_200kg_확정</v>
      </c>
      <c r="P117" s="3" t="str">
        <f t="array" ref="P117">주문[[#This Row],[돈육두께]]&amp;"*"&amp;주문[[#This Row],[돈육가로]]&amp;"*"&amp;주문[[#This Row],[돈육세로]]</f>
        <v>**</v>
      </c>
      <c r="Q117" s="70">
        <v>44531</v>
      </c>
      <c r="S117" s="2" t="str">
        <f>VLOOKUP(주문[[#This Row],[상품]],품목단위,2,FALSE)</f>
        <v>gs00079</v>
      </c>
    </row>
    <row r="118" spans="1:20" ht="12">
      <c r="A118" s="1">
        <v>44531</v>
      </c>
      <c r="B118" s="20" t="s">
        <v>54</v>
      </c>
      <c r="C118" s="3" t="s">
        <v>394</v>
      </c>
      <c r="D118" s="1" t="s">
        <v>61</v>
      </c>
      <c r="I118" s="15">
        <f>VLOOKUP(주문[[#This Row],[상품]],품목단위,3,0)</f>
        <v>10</v>
      </c>
      <c r="J118" s="21">
        <f>LOOKUP(2,1/((상품자료[상품]=D118)*(상품자료[단위]=I118)*(상품자료[등록일]&lt;=Q118)),상품자료[단가])</f>
        <v>42500</v>
      </c>
      <c r="K118" s="3">
        <v>1</v>
      </c>
      <c r="L118" s="4">
        <f>주문[수량]*주문[단가]</f>
        <v>42500</v>
      </c>
      <c r="M118" s="4" t="s">
        <v>395</v>
      </c>
      <c r="N118" s="20" t="str">
        <f t="array" ref="N1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괴산중_공_()_10kg____확정</v>
      </c>
      <c r="O118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118" s="3" t="str">
        <f t="array" ref="P118">주문[[#This Row],[돈육두께]]&amp;"*"&amp;주문[[#This Row],[돈육가로]]&amp;"*"&amp;주문[[#This Row],[돈육세로]]</f>
        <v>**</v>
      </c>
      <c r="Q118" s="70">
        <v>44531</v>
      </c>
      <c r="S118" s="2" t="str">
        <f>VLOOKUP(주문[[#This Row],[상품]],품목단위,2,FALSE)</f>
        <v>gs00148</v>
      </c>
    </row>
    <row r="119" spans="1:20" ht="12">
      <c r="A119" s="1">
        <v>44531</v>
      </c>
      <c r="B119" s="20" t="s">
        <v>57</v>
      </c>
      <c r="C119" s="3" t="s">
        <v>451</v>
      </c>
      <c r="D119" s="1" t="s">
        <v>167</v>
      </c>
      <c r="I119" s="15">
        <f>VLOOKUP(주문[[#This Row],[상품]],품목단위,3,0)</f>
        <v>1</v>
      </c>
      <c r="J119" s="21">
        <f>LOOKUP(2,1/((상품자료[상품]=D119)*(상품자료[단위]=I119)*(상품자료[등록일]&lt;=Q119)),상품자료[단가])</f>
        <v>15400</v>
      </c>
      <c r="K119" s="3">
        <v>35</v>
      </c>
      <c r="L119" s="4">
        <f>주문[수량]*주문[단가]</f>
        <v>539000</v>
      </c>
      <c r="M119" s="4" t="s">
        <v>430</v>
      </c>
      <c r="N119" s="20" t="str">
        <f t="array" ref="N1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괴산고_점_()_35kg____확정</v>
      </c>
      <c r="O119" s="20" t="str">
        <f>주문[[#This Row],[식사시간]]&amp;"_"&amp;주문[[#This Row],[상품]]&amp;"_"&amp;주문[[#This Row],[단위]]*주문[[#This Row],[수량]]&amp;"kg"&amp;"_"&amp;주문[[#This Row],[확정여부]]</f>
        <v>점심_갈비(돈육)_35kg_확정</v>
      </c>
      <c r="P119" s="3" t="str">
        <f t="array" ref="P119">주문[[#This Row],[돈육두께]]&amp;"*"&amp;주문[[#This Row],[돈육가로]]&amp;"*"&amp;주문[[#This Row],[돈육세로]]</f>
        <v>**</v>
      </c>
      <c r="Q119" s="70">
        <v>44531</v>
      </c>
      <c r="R119" s="70">
        <v>44526</v>
      </c>
      <c r="S119" s="2">
        <f>VLOOKUP(주문[[#This Row],[상품]],품목단위,2,FALSE)</f>
        <v>301109</v>
      </c>
      <c r="T119" s="3" t="s">
        <v>479</v>
      </c>
    </row>
    <row r="120" spans="1:20" ht="12">
      <c r="A120" s="1">
        <v>44531</v>
      </c>
      <c r="B120" s="20" t="s">
        <v>55</v>
      </c>
      <c r="C120" s="3" t="s">
        <v>460</v>
      </c>
      <c r="D120" s="1" t="s">
        <v>9</v>
      </c>
      <c r="I120" s="15">
        <f>VLOOKUP(주문[[#This Row],[상품]],품목단위,3,0)</f>
        <v>1</v>
      </c>
      <c r="J120" s="21">
        <f>LOOKUP(2,1/((상품자료[상품]=D120)*(상품자료[단위]=I120)*(상품자료[등록일]&lt;=Q120)),상품자료[단가])</f>
        <v>50000</v>
      </c>
      <c r="K120" s="3">
        <v>8</v>
      </c>
      <c r="L120" s="4">
        <f>주문[수량]*주문[단가]</f>
        <v>400000</v>
      </c>
      <c r="M120" s="4" t="s">
        <v>462</v>
      </c>
      <c r="N120" s="20" t="str">
        <f t="array" ref="N1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괴산북_공_()_8kg____확정</v>
      </c>
      <c r="O120" s="20" t="str">
        <f>주문[[#This Row],[식사시간]]&amp;"_"&amp;주문[[#This Row],[상품]]&amp;"_"&amp;주문[[#This Row],[단위]]*주문[[#This Row],[수량]]&amp;"kg"&amp;"_"&amp;주문[[#This Row],[확정여부]]</f>
        <v>공통_고춧가루(유)_8kg_확정</v>
      </c>
      <c r="P120" s="3" t="str">
        <f t="array" ref="P120">주문[[#This Row],[돈육두께]]&amp;"*"&amp;주문[[#This Row],[돈육가로]]&amp;"*"&amp;주문[[#This Row],[돈육세로]]</f>
        <v>**</v>
      </c>
      <c r="Q120" s="70">
        <v>44531</v>
      </c>
      <c r="S120" s="2" t="str">
        <f>VLOOKUP(주문[[#This Row],[상품]],품목단위,2,FALSE)</f>
        <v>gs00012</v>
      </c>
    </row>
    <row r="121" spans="1:20" ht="12">
      <c r="A121" s="1">
        <v>44532</v>
      </c>
      <c r="B121" s="20" t="s">
        <v>30</v>
      </c>
      <c r="C121" s="3" t="s">
        <v>68</v>
      </c>
      <c r="D121" s="1" t="s">
        <v>158</v>
      </c>
      <c r="E121" s="1" t="s">
        <v>379</v>
      </c>
      <c r="F121" s="44" t="s">
        <v>454</v>
      </c>
      <c r="I121" s="15">
        <f>VLOOKUP(주문[[#This Row],[상품]],품목단위,3,0)</f>
        <v>1</v>
      </c>
      <c r="J121" s="21">
        <f>LOOKUP(2,1/((상품자료[상품]=D121)*(상품자료[단위]=I121)*(상품자료[등록일]&lt;=Q121)),상품자료[단가])</f>
        <v>7700</v>
      </c>
      <c r="K121" s="3">
        <v>1.5</v>
      </c>
      <c r="L121" s="4">
        <f>주문[수량]*주문[단가]</f>
        <v>11550</v>
      </c>
      <c r="M121" s="4" t="s">
        <v>380</v>
      </c>
      <c r="N121" s="20" t="str">
        <f t="array" ref="N1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청천어_공_(불고)_1.5kg_냉동___확정</v>
      </c>
      <c r="O121" s="20" t="str">
        <f>주문[[#This Row],[식사시간]]&amp;"_"&amp;주문[[#This Row],[상품]]&amp;"_"&amp;주문[[#This Row],[단위]]*주문[[#This Row],[수량]]&amp;"kg"&amp;"_"&amp;주문[[#This Row],[확정여부]]</f>
        <v>공통_뒷다리(돈육)_1.5kg_확정</v>
      </c>
      <c r="P121" s="3" t="str">
        <f t="array" ref="P121">주문[[#This Row],[돈육두께]]&amp;"*"&amp;주문[[#This Row],[돈육가로]]&amp;"*"&amp;주문[[#This Row],[돈육세로]]</f>
        <v>냉동**</v>
      </c>
      <c r="Q121" s="70">
        <v>44532</v>
      </c>
      <c r="R121" s="70">
        <v>44516</v>
      </c>
      <c r="S121" s="2">
        <f>VLOOKUP(주문[[#This Row],[상품]],품목단위,2,FALSE)</f>
        <v>301107</v>
      </c>
      <c r="T121" s="3" t="s">
        <v>381</v>
      </c>
    </row>
    <row r="122" spans="1:20" ht="12">
      <c r="A122" s="1">
        <v>44532</v>
      </c>
      <c r="B122" s="20" t="s">
        <v>30</v>
      </c>
      <c r="C122" s="3" t="s">
        <v>68</v>
      </c>
      <c r="D122" s="1" t="s">
        <v>118</v>
      </c>
      <c r="E122" s="1" t="s">
        <v>128</v>
      </c>
      <c r="F122" s="44" t="s">
        <v>454</v>
      </c>
      <c r="I122" s="15">
        <f>VLOOKUP(주문[[#This Row],[상품]],품목단위,3,0)</f>
        <v>1</v>
      </c>
      <c r="J122" s="21">
        <f>LOOKUP(2,1/((상품자료[상품]=D122)*(상품자료[단위]=I122)*(상품자료[등록일]&lt;=Q122)),상품자료[단가])</f>
        <v>27700</v>
      </c>
      <c r="K122" s="3">
        <v>0.5</v>
      </c>
      <c r="L122" s="4">
        <f>주문[수량]*주문[단가]</f>
        <v>13850</v>
      </c>
      <c r="M122" s="4" t="s">
        <v>380</v>
      </c>
      <c r="N122" s="20" t="str">
        <f t="array" ref="N1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청천어_공_(볶음)_0.5kg_냉동___확정</v>
      </c>
      <c r="O122" s="20" t="str">
        <f>주문[[#This Row],[식사시간]]&amp;"_"&amp;주문[[#This Row],[상품]]&amp;"_"&amp;주문[[#This Row],[단위]]*주문[[#This Row],[수량]]&amp;"kg"&amp;"_"&amp;주문[[#This Row],[확정여부]]</f>
        <v>공통_목심살(돈육)_0.5kg_확정</v>
      </c>
      <c r="P122" s="3" t="str">
        <f t="array" ref="P122">주문[[#This Row],[돈육두께]]&amp;"*"&amp;주문[[#This Row],[돈육가로]]&amp;"*"&amp;주문[[#This Row],[돈육세로]]</f>
        <v>냉동**</v>
      </c>
      <c r="Q122" s="70">
        <v>44532</v>
      </c>
      <c r="R122" s="70">
        <v>44516</v>
      </c>
      <c r="S122" s="2">
        <f>VLOOKUP(주문[[#This Row],[상품]],품목단위,2,FALSE)</f>
        <v>301102</v>
      </c>
      <c r="T122" s="3" t="s">
        <v>381</v>
      </c>
    </row>
    <row r="123" spans="1:20" ht="12">
      <c r="A123" s="1">
        <v>44532</v>
      </c>
      <c r="B123" s="20" t="s">
        <v>30</v>
      </c>
      <c r="C123" s="3" t="s">
        <v>68</v>
      </c>
      <c r="D123" s="1" t="s">
        <v>158</v>
      </c>
      <c r="E123" s="1" t="s">
        <v>383</v>
      </c>
      <c r="F123" s="44" t="s">
        <v>454</v>
      </c>
      <c r="I123" s="15">
        <f>VLOOKUP(주문[[#This Row],[상품]],품목단위,3,0)</f>
        <v>1</v>
      </c>
      <c r="J123" s="21">
        <f>LOOKUP(2,1/((상품자료[상품]=D123)*(상품자료[단위]=I123)*(상품자료[등록일]&lt;=Q123)),상품자료[단가])</f>
        <v>7700</v>
      </c>
      <c r="K123" s="3">
        <v>1</v>
      </c>
      <c r="L123" s="4">
        <f>주문[수량]*주문[단가]</f>
        <v>7700</v>
      </c>
      <c r="M123" s="4" t="s">
        <v>380</v>
      </c>
      <c r="N123" s="20" t="str">
        <f t="array" ref="N1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청천어_공_(다짐)_1kg_냉동___확정</v>
      </c>
      <c r="O123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123" s="3" t="str">
        <f t="array" ref="P123">주문[[#This Row],[돈육두께]]&amp;"*"&amp;주문[[#This Row],[돈육가로]]&amp;"*"&amp;주문[[#This Row],[돈육세로]]</f>
        <v>냉동**</v>
      </c>
      <c r="Q123" s="70">
        <v>44532</v>
      </c>
      <c r="R123" s="70">
        <v>44516</v>
      </c>
      <c r="S123" s="2">
        <f>VLOOKUP(주문[[#This Row],[상품]],품목단위,2,FALSE)</f>
        <v>301107</v>
      </c>
      <c r="T123" s="3" t="s">
        <v>381</v>
      </c>
    </row>
    <row r="124" spans="1:20" ht="12">
      <c r="A124" s="1">
        <v>44532</v>
      </c>
      <c r="B124" s="20" t="s">
        <v>36</v>
      </c>
      <c r="C124" s="3" t="s">
        <v>394</v>
      </c>
      <c r="D124" s="1" t="s">
        <v>118</v>
      </c>
      <c r="E124" s="1" t="s">
        <v>128</v>
      </c>
      <c r="I124" s="15">
        <f>VLOOKUP(주문[[#This Row],[상품]],품목단위,3,0)</f>
        <v>1</v>
      </c>
      <c r="J124" s="21">
        <f>LOOKUP(2,1/((상품자료[상품]=D124)*(상품자료[단위]=I124)*(상품자료[등록일]&lt;=Q124)),상품자료[단가])</f>
        <v>27700</v>
      </c>
      <c r="K124" s="3">
        <v>4</v>
      </c>
      <c r="L124" s="4">
        <f>주문[수량]*주문[단가]</f>
        <v>110800</v>
      </c>
      <c r="M124" s="4" t="s">
        <v>395</v>
      </c>
      <c r="N124" s="20" t="str">
        <f t="array" ref="N1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사리어_공_(볶음)_4kg____확정</v>
      </c>
      <c r="O124" s="20" t="str">
        <f>주문[[#This Row],[식사시간]]&amp;"_"&amp;주문[[#This Row],[상품]]&amp;"_"&amp;주문[[#This Row],[단위]]*주문[[#This Row],[수량]]&amp;"kg"&amp;"_"&amp;주문[[#This Row],[확정여부]]</f>
        <v>공통_목심살(돈육)_4kg_확정</v>
      </c>
      <c r="P124" s="3" t="str">
        <f t="array" ref="P124">주문[[#This Row],[돈육두께]]&amp;"*"&amp;주문[[#This Row],[돈육가로]]&amp;"*"&amp;주문[[#This Row],[돈육세로]]</f>
        <v>**</v>
      </c>
      <c r="Q124" s="70">
        <v>44532</v>
      </c>
      <c r="R124" s="70">
        <v>44526</v>
      </c>
      <c r="S124" s="2">
        <f>VLOOKUP(주문[[#This Row],[상품]],품목단위,2,FALSE)</f>
        <v>301102</v>
      </c>
    </row>
    <row r="125" spans="1:20" ht="12">
      <c r="A125" s="1">
        <v>44532</v>
      </c>
      <c r="B125" s="20" t="s">
        <v>29</v>
      </c>
      <c r="C125" s="3" t="s">
        <v>429</v>
      </c>
      <c r="D125" s="1" t="s">
        <v>120</v>
      </c>
      <c r="E125" s="1" t="s">
        <v>431</v>
      </c>
      <c r="I125" s="15">
        <f>VLOOKUP(주문[[#This Row],[상품]],품목단위,3,0)</f>
        <v>1</v>
      </c>
      <c r="J125" s="21">
        <f>LOOKUP(2,1/((상품자료[상품]=D125)*(상품자료[단위]=I125)*(상품자료[등록일]&lt;=Q125)),상품자료[단가])</f>
        <v>14400</v>
      </c>
      <c r="K125" s="3">
        <v>3</v>
      </c>
      <c r="L125" s="4">
        <f>주문[수량]*주문[단가]</f>
        <v>43200</v>
      </c>
      <c r="M125" s="4" t="s">
        <v>430</v>
      </c>
      <c r="N125" s="20" t="str">
        <f t="array" ref="N1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제일어_공_(주물)_3kg____확정</v>
      </c>
      <c r="O125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125" s="3" t="str">
        <f t="array" ref="P125">주문[[#This Row],[돈육두께]]&amp;"*"&amp;주문[[#This Row],[돈육가로]]&amp;"*"&amp;주문[[#This Row],[돈육세로]]</f>
        <v>**</v>
      </c>
      <c r="Q125" s="70">
        <v>44532</v>
      </c>
      <c r="R125" s="70">
        <v>44526</v>
      </c>
      <c r="S125" s="2">
        <f>VLOOKUP(주문[[#This Row],[상품]],품목단위,2,FALSE)</f>
        <v>301103</v>
      </c>
    </row>
    <row r="126" spans="1:20" ht="12">
      <c r="A126" s="1">
        <v>44532</v>
      </c>
      <c r="B126" s="20" t="s">
        <v>57</v>
      </c>
      <c r="C126" s="3" t="s">
        <v>69</v>
      </c>
      <c r="D126" s="1" t="s">
        <v>158</v>
      </c>
      <c r="E126" s="1" t="s">
        <v>399</v>
      </c>
      <c r="F126" s="44" t="s">
        <v>443</v>
      </c>
      <c r="I126" s="15">
        <f>VLOOKUP(주문[[#This Row],[상품]],품목단위,3,0)</f>
        <v>1</v>
      </c>
      <c r="J126" s="21">
        <f>LOOKUP(2,1/((상품자료[상품]=D126)*(상품자료[단위]=I126)*(상품자료[등록일]&lt;=Q126)),상품자료[단가])</f>
        <v>7700</v>
      </c>
      <c r="K126" s="3">
        <v>0.6</v>
      </c>
      <c r="L126" s="4">
        <f>주문[수량]*주문[단가]</f>
        <v>4620</v>
      </c>
      <c r="M126" s="4" t="s">
        <v>430</v>
      </c>
      <c r="N126" s="20" t="str">
        <f t="array" ref="N1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괴산고_저_(세절)_0.6kg_냉장___확정</v>
      </c>
      <c r="O126" s="20" t="str">
        <f>주문[[#This Row],[식사시간]]&amp;"_"&amp;주문[[#This Row],[상품]]&amp;"_"&amp;주문[[#This Row],[단위]]*주문[[#This Row],[수량]]&amp;"kg"&amp;"_"&amp;주문[[#This Row],[확정여부]]</f>
        <v>저녁_뒷다리(돈육)_0.6kg_확정</v>
      </c>
      <c r="P126" s="3" t="str">
        <f t="array" ref="P126">주문[[#This Row],[돈육두께]]&amp;"*"&amp;주문[[#This Row],[돈육가로]]&amp;"*"&amp;주문[[#This Row],[돈육세로]]</f>
        <v>냉장**</v>
      </c>
      <c r="Q126" s="70">
        <v>44532</v>
      </c>
      <c r="R126" s="70">
        <v>44526</v>
      </c>
      <c r="S126" s="2">
        <f>VLOOKUP(주문[[#This Row],[상품]],품목단위,2,FALSE)</f>
        <v>301107</v>
      </c>
    </row>
    <row r="127" spans="1:20" ht="12">
      <c r="A127" s="1">
        <v>44532</v>
      </c>
      <c r="B127" s="20" t="s">
        <v>44</v>
      </c>
      <c r="C127" s="3" t="s">
        <v>429</v>
      </c>
      <c r="D127" s="1" t="s">
        <v>9</v>
      </c>
      <c r="I127" s="15">
        <f>VLOOKUP(주문[[#This Row],[상품]],품목단위,3,0)</f>
        <v>1</v>
      </c>
      <c r="J127" s="21">
        <f>LOOKUP(2,1/((상품자료[상품]=D127)*(상품자료[단위]=I127)*(상품자료[등록일]&lt;=Q127)),상품자료[단가])</f>
        <v>50000</v>
      </c>
      <c r="K127" s="3">
        <v>5</v>
      </c>
      <c r="L127" s="4">
        <f>주문[수량]*주문[단가]</f>
        <v>250000</v>
      </c>
      <c r="M127" s="4" t="s">
        <v>430</v>
      </c>
      <c r="N127" s="20" t="str">
        <f t="array" ref="N1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명덕초_공_()_5kg____확정</v>
      </c>
      <c r="O127" s="20" t="str">
        <f>주문[[#This Row],[식사시간]]&amp;"_"&amp;주문[[#This Row],[상품]]&amp;"_"&amp;주문[[#This Row],[단위]]*주문[[#This Row],[수량]]&amp;"kg"&amp;"_"&amp;주문[[#This Row],[확정여부]]</f>
        <v>공통_고춧가루(유)_5kg_확정</v>
      </c>
      <c r="P127" s="3" t="str">
        <f t="array" ref="P127">주문[[#This Row],[돈육두께]]&amp;"*"&amp;주문[[#This Row],[돈육가로]]&amp;"*"&amp;주문[[#This Row],[돈육세로]]</f>
        <v>**</v>
      </c>
      <c r="Q127" s="70">
        <v>44536</v>
      </c>
      <c r="S127" s="2" t="str">
        <f>VLOOKUP(주문[[#This Row],[상품]],품목단위,2,FALSE)</f>
        <v>gs00012</v>
      </c>
    </row>
    <row r="128" spans="1:20" ht="12">
      <c r="A128" s="1">
        <v>44532</v>
      </c>
      <c r="B128" s="20" t="s">
        <v>44</v>
      </c>
      <c r="C128" s="3" t="s">
        <v>429</v>
      </c>
      <c r="D128" s="1" t="s">
        <v>73</v>
      </c>
      <c r="I128" s="15">
        <f>VLOOKUP(주문[[#This Row],[상품]],품목단위,3,0)</f>
        <v>10</v>
      </c>
      <c r="J128" s="21">
        <f>LOOKUP(2,1/((상품자료[상품]=D128)*(상품자료[단위]=I128)*(상품자료[등록일]&lt;=Q128)),상품자료[단가])</f>
        <v>41000</v>
      </c>
      <c r="K128" s="3">
        <v>10</v>
      </c>
      <c r="L128" s="4">
        <f>주문[수량]*주문[단가]</f>
        <v>410000</v>
      </c>
      <c r="M128" s="4" t="s">
        <v>430</v>
      </c>
      <c r="N128" s="20" t="str">
        <f t="array" ref="N1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명덕초_공_()_100kg____확정</v>
      </c>
      <c r="O128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128" s="3" t="str">
        <f t="array" ref="P128">주문[[#This Row],[돈육두께]]&amp;"*"&amp;주문[[#This Row],[돈육가로]]&amp;"*"&amp;주문[[#This Row],[돈육세로]]</f>
        <v>**</v>
      </c>
      <c r="Q128" s="70">
        <v>44536</v>
      </c>
      <c r="S128" s="2" t="str">
        <f>VLOOKUP(주문[[#This Row],[상품]],품목단위,2,FALSE)</f>
        <v>gs00079</v>
      </c>
    </row>
    <row r="129" spans="1:19" ht="12">
      <c r="A129" s="1">
        <v>44532</v>
      </c>
      <c r="B129" s="20" t="s">
        <v>50</v>
      </c>
      <c r="C129" s="3" t="s">
        <v>480</v>
      </c>
      <c r="D129" s="1" t="s">
        <v>73</v>
      </c>
      <c r="I129" s="15">
        <f>VLOOKUP(주문[[#This Row],[상품]],품목단위,3,0)</f>
        <v>10</v>
      </c>
      <c r="J129" s="21">
        <f>LOOKUP(2,1/((상품자료[상품]=D129)*(상품자료[단위]=I129)*(상품자료[등록일]&lt;=Q129)),상품자료[단가])</f>
        <v>41000</v>
      </c>
      <c r="K129" s="3">
        <v>17</v>
      </c>
      <c r="L129" s="4">
        <f>주문[수량]*주문[단가]</f>
        <v>697000</v>
      </c>
      <c r="M129" s="4" t="s">
        <v>478</v>
      </c>
      <c r="N129" s="20" t="str">
        <f t="array" ref="N1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송면초_공_()_170kg____확정</v>
      </c>
      <c r="O129" s="20" t="str">
        <f>주문[[#This Row],[식사시간]]&amp;"_"&amp;주문[[#This Row],[상품]]&amp;"_"&amp;주문[[#This Row],[단위]]*주문[[#This Row],[수량]]&amp;"kg"&amp;"_"&amp;주문[[#This Row],[확정여부]]</f>
        <v>공통_백미(유)_170kg_확정</v>
      </c>
      <c r="P129" s="3" t="str">
        <f t="array" ref="P129">주문[[#This Row],[돈육두께]]&amp;"*"&amp;주문[[#This Row],[돈육가로]]&amp;"*"&amp;주문[[#This Row],[돈육세로]]</f>
        <v>**</v>
      </c>
      <c r="Q129" s="70">
        <v>44532</v>
      </c>
      <c r="S129" s="2" t="str">
        <f>VLOOKUP(주문[[#This Row],[상품]],품목단위,2,FALSE)</f>
        <v>gs00079</v>
      </c>
    </row>
    <row r="130" spans="1:19" ht="12">
      <c r="A130" s="1">
        <v>44533</v>
      </c>
      <c r="B130" s="20" t="s">
        <v>47</v>
      </c>
      <c r="C130" s="3" t="s">
        <v>394</v>
      </c>
      <c r="D130" s="1" t="s">
        <v>158</v>
      </c>
      <c r="E130" s="1" t="s">
        <v>383</v>
      </c>
      <c r="F130" s="44" t="s">
        <v>443</v>
      </c>
      <c r="I130" s="15">
        <f>VLOOKUP(주문[[#This Row],[상품]],품목단위,3,0)</f>
        <v>1</v>
      </c>
      <c r="J130" s="21">
        <f>LOOKUP(2,1/((상품자료[상품]=D130)*(상품자료[단위]=I130)*(상품자료[등록일]&lt;=Q130)),상품자료[단가])</f>
        <v>7700</v>
      </c>
      <c r="K130" s="3">
        <v>0.7</v>
      </c>
      <c r="L130" s="4">
        <f>주문[수량]*주문[단가]</f>
        <v>5390</v>
      </c>
      <c r="M130" s="4" t="s">
        <v>395</v>
      </c>
      <c r="N130" s="20" t="str">
        <f t="array" ref="N1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백봉초_공_(다짐)_0.7kg_냉장___확정</v>
      </c>
      <c r="O130" s="20" t="str">
        <f>주문[[#This Row],[식사시간]]&amp;"_"&amp;주문[[#This Row],[상품]]&amp;"_"&amp;주문[[#This Row],[단위]]*주문[[#This Row],[수량]]&amp;"kg"&amp;"_"&amp;주문[[#This Row],[확정여부]]</f>
        <v>공통_뒷다리(돈육)_0.7kg_확정</v>
      </c>
      <c r="P130" s="3" t="str">
        <f t="array" ref="P130">주문[[#This Row],[돈육두께]]&amp;"*"&amp;주문[[#This Row],[돈육가로]]&amp;"*"&amp;주문[[#This Row],[돈육세로]]</f>
        <v>냉장**</v>
      </c>
      <c r="Q130" s="70">
        <v>44533</v>
      </c>
      <c r="R130" s="70">
        <v>44526</v>
      </c>
      <c r="S130" s="2">
        <f>VLOOKUP(주문[[#This Row],[상품]],품목단위,2,FALSE)</f>
        <v>301107</v>
      </c>
    </row>
    <row r="131" spans="1:19" ht="12">
      <c r="A131" s="1">
        <v>44533</v>
      </c>
      <c r="B131" s="20" t="s">
        <v>46</v>
      </c>
      <c r="C131" s="3" t="s">
        <v>394</v>
      </c>
      <c r="D131" s="1" t="s">
        <v>158</v>
      </c>
      <c r="E131" s="1" t="s">
        <v>383</v>
      </c>
      <c r="F131" s="44" t="s">
        <v>442</v>
      </c>
      <c r="I131" s="15">
        <f>VLOOKUP(주문[[#This Row],[상품]],품목단위,3,0)</f>
        <v>1</v>
      </c>
      <c r="J131" s="21">
        <f>LOOKUP(2,1/((상품자료[상품]=D131)*(상품자료[단위]=I131)*(상품자료[등록일]&lt;=Q131)),상품자료[단가])</f>
        <v>7700</v>
      </c>
      <c r="K131" s="3">
        <v>1</v>
      </c>
      <c r="L131" s="4">
        <f>주문[수량]*주문[단가]</f>
        <v>7700</v>
      </c>
      <c r="M131" s="4" t="s">
        <v>395</v>
      </c>
      <c r="N131" s="20" t="str">
        <f t="array" ref="N1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문광초_공_(다짐)_1kg_냉장___확정</v>
      </c>
      <c r="O131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131" s="3" t="str">
        <f t="array" ref="P131">주문[[#This Row],[돈육두께]]&amp;"*"&amp;주문[[#This Row],[돈육가로]]&amp;"*"&amp;주문[[#This Row],[돈육세로]]</f>
        <v>냉장**</v>
      </c>
      <c r="Q131" s="70">
        <v>44531</v>
      </c>
      <c r="R131" s="70">
        <v>44526</v>
      </c>
      <c r="S131" s="2">
        <f>VLOOKUP(주문[[#This Row],[상품]],품목단위,2,FALSE)</f>
        <v>301107</v>
      </c>
    </row>
    <row r="132" spans="1:19" ht="12">
      <c r="A132" s="1">
        <v>44536</v>
      </c>
      <c r="B132" s="20" t="s">
        <v>49</v>
      </c>
      <c r="C132" s="3" t="s">
        <v>460</v>
      </c>
      <c r="D132" s="1" t="s">
        <v>461</v>
      </c>
      <c r="I132" s="15">
        <f>VLOOKUP(주문[[#This Row],[상품]],품목단위,3,0)</f>
        <v>10</v>
      </c>
      <c r="J132" s="21">
        <f>LOOKUP(2,1/((상품자료[상품]=D132)*(상품자료[단위]=I132)*(상품자료[등록일]&lt;=Q132)),상품자료[단가])</f>
        <v>41000</v>
      </c>
      <c r="K132" s="3">
        <v>8</v>
      </c>
      <c r="L132" s="4">
        <f>주문[수량]*주문[단가]</f>
        <v>328000</v>
      </c>
      <c r="M132" s="4" t="s">
        <v>462</v>
      </c>
      <c r="N132" s="20" t="str">
        <f t="array" ref="N1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칠성초_공_()_80kg____확정</v>
      </c>
      <c r="O132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132" s="3" t="str">
        <f t="array" ref="P132">주문[[#This Row],[돈육두께]]&amp;"*"&amp;주문[[#This Row],[돈육가로]]&amp;"*"&amp;주문[[#This Row],[돈육세로]]</f>
        <v>**</v>
      </c>
      <c r="Q132" s="70">
        <v>44536</v>
      </c>
      <c r="S132" s="2" t="str">
        <f>VLOOKUP(주문[[#This Row],[상품]],품목단위,2,FALSE)</f>
        <v>gs00079</v>
      </c>
    </row>
    <row r="133" spans="1:19" ht="12">
      <c r="A133" s="1">
        <v>44536</v>
      </c>
      <c r="B133" s="20" t="s">
        <v>45</v>
      </c>
      <c r="C133" s="3" t="s">
        <v>68</v>
      </c>
      <c r="D133" s="1" t="s">
        <v>61</v>
      </c>
      <c r="I133" s="15">
        <f>VLOOKUP(주문[[#This Row],[상품]],품목단위,3,0)</f>
        <v>10</v>
      </c>
      <c r="J133" s="21">
        <f>LOOKUP(2,1/((상품자료[상품]=D133)*(상품자료[단위]=I133)*(상품자료[등록일]&lt;=Q133)),상품자료[단가])</f>
        <v>42500</v>
      </c>
      <c r="K133" s="157">
        <v>4</v>
      </c>
      <c r="L133" s="4">
        <f>주문[수량]*주문[단가]</f>
        <v>170000</v>
      </c>
      <c r="M133" s="4" t="s">
        <v>393</v>
      </c>
      <c r="N133" s="20" t="str">
        <f t="array" ref="N1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동인초_공_()_40kg____확정</v>
      </c>
      <c r="O133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133" s="3" t="str">
        <f t="array" ref="P133">주문[[#This Row],[돈육두께]]&amp;"*"&amp;주문[[#This Row],[돈육가로]]&amp;"*"&amp;주문[[#This Row],[돈육세로]]</f>
        <v>**</v>
      </c>
      <c r="Q133" s="70">
        <v>44529</v>
      </c>
      <c r="S133" s="2" t="str">
        <f>VLOOKUP(주문[[#This Row],[상품]],품목단위,2,FALSE)</f>
        <v>gs00148</v>
      </c>
    </row>
    <row r="134" spans="1:19" ht="12">
      <c r="A134" s="1">
        <v>44536</v>
      </c>
      <c r="B134" s="20" t="s">
        <v>54</v>
      </c>
      <c r="C134" s="3" t="s">
        <v>457</v>
      </c>
      <c r="D134" s="1" t="s">
        <v>458</v>
      </c>
      <c r="I134" s="15">
        <f>VLOOKUP(주문[[#This Row],[상품]],품목단위,3,0)</f>
        <v>10</v>
      </c>
      <c r="J134" s="21">
        <f>LOOKUP(2,1/((상품자료[상품]=D134)*(상품자료[단위]=I134)*(상품자료[등록일]&lt;=Q134)),상품자료[단가])</f>
        <v>42500</v>
      </c>
      <c r="K134" s="3">
        <v>4</v>
      </c>
      <c r="L134" s="4">
        <f>주문[수량]*주문[단가]</f>
        <v>170000</v>
      </c>
      <c r="M134" s="4" t="s">
        <v>459</v>
      </c>
      <c r="N134" s="20" t="str">
        <f t="array" ref="N1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괴산중_공_()_40kg____확정</v>
      </c>
      <c r="O134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134" s="3" t="str">
        <f t="array" ref="P134">주문[[#This Row],[돈육두께]]&amp;"*"&amp;주문[[#This Row],[돈육가로]]&amp;"*"&amp;주문[[#This Row],[돈육세로]]</f>
        <v>**</v>
      </c>
      <c r="Q134" s="70">
        <v>44536</v>
      </c>
      <c r="S134" s="2" t="str">
        <f>VLOOKUP(주문[[#This Row],[상품]],품목단위,2,FALSE)</f>
        <v>gs00148</v>
      </c>
    </row>
    <row r="135" spans="1:19" ht="12">
      <c r="A135" s="139">
        <v>44536</v>
      </c>
      <c r="B135" s="20" t="s">
        <v>343</v>
      </c>
      <c r="C135" s="3" t="s">
        <v>72</v>
      </c>
      <c r="D135" s="1" t="s">
        <v>73</v>
      </c>
      <c r="I135" s="15">
        <f>VLOOKUP(주문[[#This Row],[상품]],품목단위,3,0)</f>
        <v>10</v>
      </c>
      <c r="J135" s="21">
        <f>LOOKUP(2,1/((상품자료[상품]=D135)*(상품자료[단위]=I135)*(상품자료[등록일]&lt;=Q135)),상품자료[단가])</f>
        <v>41000</v>
      </c>
      <c r="K135" s="3">
        <v>10</v>
      </c>
      <c r="L135" s="4">
        <f>주문[수량]*주문[단가]</f>
        <v>410000</v>
      </c>
      <c r="M135" s="4" t="s">
        <v>67</v>
      </c>
      <c r="N135" s="20" t="str">
        <f t="array" ref="N1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감물초_공_()_100kg____확정</v>
      </c>
      <c r="O135" s="20" t="str">
        <f>주문[[#This Row],[식사시간]]&amp;"_"&amp;주문[[#This Row],[상품]]&amp;"_"&amp;주문[[#This Row],[단위]]*주문[[#This Row],[수량]]&amp;"kg"&amp;"_"&amp;주문[[#This Row],[확정여부]]</f>
        <v>공통_백미(유)_100kg_확정</v>
      </c>
      <c r="P135" s="3" t="str">
        <f t="array" ref="P135">주문[[#This Row],[돈육두께]]&amp;"*"&amp;주문[[#This Row],[돈육가로]]&amp;"*"&amp;주문[[#This Row],[돈육세로]]</f>
        <v>**</v>
      </c>
      <c r="Q135" s="70">
        <v>44536</v>
      </c>
      <c r="S135" s="2" t="str">
        <f>VLOOKUP(주문[[#This Row],[상품]],품목단위,2,FALSE)</f>
        <v>gs00079</v>
      </c>
    </row>
    <row r="136" spans="1:19" ht="12">
      <c r="A136" s="139">
        <v>44536</v>
      </c>
      <c r="B136" s="20" t="s">
        <v>41</v>
      </c>
      <c r="C136" s="3" t="s">
        <v>371</v>
      </c>
      <c r="D136" s="1" t="s">
        <v>372</v>
      </c>
      <c r="I136" s="15">
        <f>VLOOKUP(주문[[#This Row],[상품]],품목단위,3,0)</f>
        <v>10</v>
      </c>
      <c r="J136" s="21">
        <f>LOOKUP(2,1/((상품자료[상품]=D136)*(상품자료[단위]=I136)*(상품자료[등록일]&lt;=Q136)),상품자료[단가])</f>
        <v>42500</v>
      </c>
      <c r="K136" s="3">
        <v>2</v>
      </c>
      <c r="L136" s="4">
        <f>주문[수량]*주문[단가]</f>
        <v>85000</v>
      </c>
      <c r="M136" s="4" t="s">
        <v>373</v>
      </c>
      <c r="N136" s="20" t="str">
        <f t="array" ref="N1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감물초_공_()_20kg____확정</v>
      </c>
      <c r="O136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136" s="3" t="str">
        <f t="array" ref="P136">주문[[#This Row],[돈육두께]]&amp;"*"&amp;주문[[#This Row],[돈육가로]]&amp;"*"&amp;주문[[#This Row],[돈육세로]]</f>
        <v>**</v>
      </c>
      <c r="Q136" s="70">
        <v>44536</v>
      </c>
      <c r="S136" s="2" t="str">
        <f>VLOOKUP(주문[[#This Row],[상품]],품목단위,2,FALSE)</f>
        <v>gs00148</v>
      </c>
    </row>
    <row r="137" spans="1:19" ht="12">
      <c r="A137" s="139">
        <v>44536</v>
      </c>
      <c r="B137" s="20" t="s">
        <v>374</v>
      </c>
      <c r="C137" s="3" t="s">
        <v>371</v>
      </c>
      <c r="D137" s="1" t="s">
        <v>375</v>
      </c>
      <c r="I137" s="15">
        <f>VLOOKUP(주문[[#This Row],[상품]],품목단위,3,0)</f>
        <v>10</v>
      </c>
      <c r="J137" s="21">
        <f>LOOKUP(2,1/((상품자료[상품]=D137)*(상품자료[단위]=I137)*(상품자료[등록일]&lt;=Q137)),상품자료[단가])</f>
        <v>41000</v>
      </c>
      <c r="K137" s="3">
        <v>5</v>
      </c>
      <c r="L137" s="4">
        <f>주문[수량]*주문[단가]</f>
        <v>205000</v>
      </c>
      <c r="M137" s="4" t="s">
        <v>373</v>
      </c>
      <c r="N137" s="20" t="str">
        <f t="array" ref="N1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목도초_공_()_50kg____확정</v>
      </c>
      <c r="O137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137" s="3" t="str">
        <f t="array" ref="P137">주문[[#This Row],[돈육두께]]&amp;"*"&amp;주문[[#This Row],[돈육가로]]&amp;"*"&amp;주문[[#This Row],[돈육세로]]</f>
        <v>**</v>
      </c>
      <c r="Q137" s="70">
        <v>44536</v>
      </c>
      <c r="S137" s="2" t="str">
        <f>VLOOKUP(주문[[#This Row],[상품]],품목단위,2,FALSE)</f>
        <v>gs00079</v>
      </c>
    </row>
    <row r="138" spans="1:19" ht="12">
      <c r="A138" s="139">
        <v>44536</v>
      </c>
      <c r="B138" s="20" t="s">
        <v>374</v>
      </c>
      <c r="C138" s="3" t="s">
        <v>371</v>
      </c>
      <c r="D138" s="1" t="s">
        <v>372</v>
      </c>
      <c r="I138" s="15">
        <f>VLOOKUP(주문[[#This Row],[상품]],품목단위,3,0)</f>
        <v>10</v>
      </c>
      <c r="J138" s="21">
        <f>LOOKUP(2,1/((상품자료[상품]=D138)*(상품자료[단위]=I138)*(상품자료[등록일]&lt;=Q138)),상품자료[단가])</f>
        <v>42500</v>
      </c>
      <c r="K138" s="3">
        <v>1</v>
      </c>
      <c r="L138" s="4">
        <f>주문[수량]*주문[단가]</f>
        <v>42500</v>
      </c>
      <c r="M138" s="4" t="s">
        <v>373</v>
      </c>
      <c r="N138" s="20" t="str">
        <f t="array" ref="N1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목도초_공_()_10kg____확정</v>
      </c>
      <c r="O138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138" s="3" t="str">
        <f t="array" ref="P138">주문[[#This Row],[돈육두께]]&amp;"*"&amp;주문[[#This Row],[돈육가로]]&amp;"*"&amp;주문[[#This Row],[돈육세로]]</f>
        <v>**</v>
      </c>
      <c r="Q138" s="70">
        <v>44536</v>
      </c>
      <c r="S138" s="2" t="str">
        <f>VLOOKUP(주문[[#This Row],[상품]],품목단위,2,FALSE)</f>
        <v>gs00148</v>
      </c>
    </row>
    <row r="139" spans="1:19" ht="12">
      <c r="A139" s="1">
        <v>44536</v>
      </c>
      <c r="B139" s="20" t="s">
        <v>47</v>
      </c>
      <c r="C139" s="3" t="s">
        <v>394</v>
      </c>
      <c r="D139" s="1" t="s">
        <v>148</v>
      </c>
      <c r="E139" s="1" t="s">
        <v>128</v>
      </c>
      <c r="F139" s="44" t="s">
        <v>442</v>
      </c>
      <c r="I139" s="15">
        <f>VLOOKUP(주문[[#This Row],[상품]],품목단위,3,0)</f>
        <v>1</v>
      </c>
      <c r="J139" s="21">
        <f>LOOKUP(2,1/((상품자료[상품]=D139)*(상품자료[단위]=I139)*(상품자료[등록일]&lt;=Q139)),상품자료[단가])</f>
        <v>27900</v>
      </c>
      <c r="K139" s="3">
        <v>1</v>
      </c>
      <c r="L139" s="4">
        <f>주문[수량]*주문[단가]</f>
        <v>27900</v>
      </c>
      <c r="M139" s="4" t="s">
        <v>395</v>
      </c>
      <c r="N139" s="20" t="str">
        <f t="array" ref="N1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백봉초_공_(볶음)_1kg_냉장___확정</v>
      </c>
      <c r="O139" s="20" t="str">
        <f>주문[[#This Row],[식사시간]]&amp;"_"&amp;주문[[#This Row],[상품]]&amp;"_"&amp;주문[[#This Row],[단위]]*주문[[#This Row],[수량]]&amp;"kg"&amp;"_"&amp;주문[[#This Row],[확정여부]]</f>
        <v>공통_삼겹살_1kg_확정</v>
      </c>
      <c r="P139" s="3" t="str">
        <f t="array" ref="P139">주문[[#This Row],[돈육두께]]&amp;"*"&amp;주문[[#This Row],[돈육가로]]&amp;"*"&amp;주문[[#This Row],[돈육세로]]</f>
        <v>냉장**</v>
      </c>
      <c r="Q139" s="70">
        <v>44536</v>
      </c>
      <c r="R139" s="70">
        <v>44526</v>
      </c>
      <c r="S139" s="2">
        <f>VLOOKUP(주문[[#This Row],[상품]],품목단위,2,FALSE)</f>
        <v>301101</v>
      </c>
    </row>
    <row r="140" spans="1:19" ht="12">
      <c r="A140" s="1">
        <v>44536</v>
      </c>
      <c r="B140" s="20" t="s">
        <v>47</v>
      </c>
      <c r="C140" s="3" t="s">
        <v>394</v>
      </c>
      <c r="D140" s="1" t="s">
        <v>120</v>
      </c>
      <c r="E140" s="1" t="s">
        <v>141</v>
      </c>
      <c r="F140" s="44" t="s">
        <v>442</v>
      </c>
      <c r="I140" s="15">
        <f>VLOOKUP(주문[[#This Row],[상품]],품목단위,3,0)</f>
        <v>1</v>
      </c>
      <c r="J140" s="21">
        <f>LOOKUP(2,1/((상품자료[상품]=D140)*(상품자료[단위]=I140)*(상품자료[등록일]&lt;=Q140)),상품자료[단가])</f>
        <v>14400</v>
      </c>
      <c r="K140" s="3">
        <v>2.5</v>
      </c>
      <c r="L140" s="4">
        <f>주문[수량]*주문[단가]</f>
        <v>36000</v>
      </c>
      <c r="M140" s="4" t="s">
        <v>395</v>
      </c>
      <c r="N140" s="20" t="str">
        <f t="array" ref="N1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백봉초_공_(불고)_2.5kg_냉장___확정</v>
      </c>
      <c r="O140" s="20" t="str">
        <f>주문[[#This Row],[식사시간]]&amp;"_"&amp;주문[[#This Row],[상품]]&amp;"_"&amp;주문[[#This Row],[단위]]*주문[[#This Row],[수량]]&amp;"kg"&amp;"_"&amp;주문[[#This Row],[확정여부]]</f>
        <v>공통_앞다리(돈육)_2.5kg_확정</v>
      </c>
      <c r="P140" s="3" t="str">
        <f t="array" ref="P140">주문[[#This Row],[돈육두께]]&amp;"*"&amp;주문[[#This Row],[돈육가로]]&amp;"*"&amp;주문[[#This Row],[돈육세로]]</f>
        <v>냉장**</v>
      </c>
      <c r="Q140" s="70">
        <v>44536</v>
      </c>
      <c r="R140" s="70">
        <v>44526</v>
      </c>
      <c r="S140" s="2">
        <f>VLOOKUP(주문[[#This Row],[상품]],품목단위,2,FALSE)</f>
        <v>301103</v>
      </c>
    </row>
    <row r="141" spans="1:19" ht="12">
      <c r="A141" s="1">
        <v>44536</v>
      </c>
      <c r="B141" s="20" t="s">
        <v>46</v>
      </c>
      <c r="C141" s="3" t="s">
        <v>394</v>
      </c>
      <c r="D141" s="1" t="s">
        <v>148</v>
      </c>
      <c r="E141" s="1" t="s">
        <v>128</v>
      </c>
      <c r="F141" s="44" t="s">
        <v>442</v>
      </c>
      <c r="I141" s="15">
        <f>VLOOKUP(주문[[#This Row],[상품]],품목단위,3,0)</f>
        <v>1</v>
      </c>
      <c r="J141" s="21">
        <f>LOOKUP(2,1/((상품자료[상품]=D141)*(상품자료[단위]=I141)*(상품자료[등록일]&lt;=Q141)),상품자료[단가])</f>
        <v>27900</v>
      </c>
      <c r="K141" s="3">
        <v>2</v>
      </c>
      <c r="L141" s="4">
        <f>주문[수량]*주문[단가]</f>
        <v>55800</v>
      </c>
      <c r="M141" s="4" t="s">
        <v>395</v>
      </c>
      <c r="N141" s="20" t="str">
        <f t="array" ref="N1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문광초_공_(볶음)_2kg_냉장___확정</v>
      </c>
      <c r="O141" s="20" t="str">
        <f>주문[[#This Row],[식사시간]]&amp;"_"&amp;주문[[#This Row],[상품]]&amp;"_"&amp;주문[[#This Row],[단위]]*주문[[#This Row],[수량]]&amp;"kg"&amp;"_"&amp;주문[[#This Row],[확정여부]]</f>
        <v>공통_삼겹살_2kg_확정</v>
      </c>
      <c r="P141" s="3" t="str">
        <f t="array" ref="P141">주문[[#This Row],[돈육두께]]&amp;"*"&amp;주문[[#This Row],[돈육가로]]&amp;"*"&amp;주문[[#This Row],[돈육세로]]</f>
        <v>냉장**</v>
      </c>
      <c r="Q141" s="70">
        <v>44536</v>
      </c>
      <c r="R141" s="70">
        <v>44526</v>
      </c>
      <c r="S141" s="2">
        <f>VLOOKUP(주문[[#This Row],[상품]],품목단위,2,FALSE)</f>
        <v>301101</v>
      </c>
    </row>
    <row r="142" spans="1:19" ht="12">
      <c r="A142" s="1">
        <v>44536</v>
      </c>
      <c r="B142" s="20" t="s">
        <v>46</v>
      </c>
      <c r="C142" s="3" t="s">
        <v>394</v>
      </c>
      <c r="D142" s="1" t="s">
        <v>120</v>
      </c>
      <c r="E142" s="1" t="s">
        <v>141</v>
      </c>
      <c r="F142" s="44" t="s">
        <v>442</v>
      </c>
      <c r="I142" s="15">
        <f>VLOOKUP(주문[[#This Row],[상품]],품목단위,3,0)</f>
        <v>1</v>
      </c>
      <c r="J142" s="21">
        <f>LOOKUP(2,1/((상품자료[상품]=D142)*(상품자료[단위]=I142)*(상품자료[등록일]&lt;=Q142)),상품자료[단가])</f>
        <v>14400</v>
      </c>
      <c r="K142" s="3">
        <v>3</v>
      </c>
      <c r="L142" s="4">
        <f>주문[수량]*주문[단가]</f>
        <v>43200</v>
      </c>
      <c r="M142" s="4" t="s">
        <v>395</v>
      </c>
      <c r="N142" s="20" t="str">
        <f t="array" ref="N1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문광초_공_(불고)_3kg_냉장___확정</v>
      </c>
      <c r="O142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142" s="3" t="str">
        <f t="array" ref="P142">주문[[#This Row],[돈육두께]]&amp;"*"&amp;주문[[#This Row],[돈육가로]]&amp;"*"&amp;주문[[#This Row],[돈육세로]]</f>
        <v>냉장**</v>
      </c>
      <c r="Q142" s="70">
        <v>44536</v>
      </c>
      <c r="R142" s="70">
        <v>44526</v>
      </c>
      <c r="S142" s="2">
        <f>VLOOKUP(주문[[#This Row],[상품]],품목단위,2,FALSE)</f>
        <v>301103</v>
      </c>
    </row>
    <row r="143" spans="1:19" ht="12">
      <c r="A143" s="1">
        <v>44536</v>
      </c>
      <c r="B143" s="20" t="s">
        <v>29</v>
      </c>
      <c r="C143" s="3" t="s">
        <v>429</v>
      </c>
      <c r="D143" s="1" t="s">
        <v>73</v>
      </c>
      <c r="I143" s="15">
        <f>VLOOKUP(주문[[#This Row],[상품]],품목단위,3,0)</f>
        <v>10</v>
      </c>
      <c r="J143" s="21">
        <f>LOOKUP(2,1/((상품자료[상품]=D143)*(상품자료[단위]=I143)*(상품자료[등록일]&lt;=Q143)),상품자료[단가])</f>
        <v>41000</v>
      </c>
      <c r="K143" s="3">
        <v>8</v>
      </c>
      <c r="L143" s="4">
        <f>주문[수량]*주문[단가]</f>
        <v>328000</v>
      </c>
      <c r="M143" s="4" t="s">
        <v>430</v>
      </c>
      <c r="N143" s="20" t="str">
        <f t="array" ref="N1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제일어_공_()_80kg____확정</v>
      </c>
      <c r="O143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143" s="3" t="str">
        <f t="array" ref="P143">주문[[#This Row],[돈육두께]]&amp;"*"&amp;주문[[#This Row],[돈육가로]]&amp;"*"&amp;주문[[#This Row],[돈육세로]]</f>
        <v>**</v>
      </c>
      <c r="Q143" s="70">
        <v>44536</v>
      </c>
      <c r="S143" s="2" t="str">
        <f>VLOOKUP(주문[[#This Row],[상품]],품목단위,2,FALSE)</f>
        <v>gs00079</v>
      </c>
    </row>
    <row r="144" spans="1:19" ht="12">
      <c r="A144" s="1">
        <v>44536</v>
      </c>
      <c r="B144" s="20" t="s">
        <v>29</v>
      </c>
      <c r="C144" s="3" t="s">
        <v>429</v>
      </c>
      <c r="D144" s="1" t="s">
        <v>61</v>
      </c>
      <c r="I144" s="15">
        <f>VLOOKUP(주문[[#This Row],[상품]],품목단위,3,0)</f>
        <v>10</v>
      </c>
      <c r="J144" s="21">
        <f>LOOKUP(2,1/((상품자료[상품]=D144)*(상품자료[단위]=I144)*(상품자료[등록일]&lt;=Q144)),상품자료[단가])</f>
        <v>42500</v>
      </c>
      <c r="K144" s="3">
        <v>1</v>
      </c>
      <c r="L144" s="4">
        <f>주문[수량]*주문[단가]</f>
        <v>42500</v>
      </c>
      <c r="M144" s="4" t="s">
        <v>67</v>
      </c>
      <c r="N144" s="20" t="str">
        <f t="array" ref="N1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제일어_공_()_10kg____확정</v>
      </c>
      <c r="O144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144" s="3" t="str">
        <f t="array" ref="P144">주문[[#This Row],[돈육두께]]&amp;"*"&amp;주문[[#This Row],[돈육가로]]&amp;"*"&amp;주문[[#This Row],[돈육세로]]</f>
        <v>**</v>
      </c>
      <c r="Q144" s="70">
        <v>44536</v>
      </c>
      <c r="S144" s="2" t="str">
        <f>VLOOKUP(주문[[#This Row],[상품]],품목단위,2,FALSE)</f>
        <v>gs00148</v>
      </c>
    </row>
    <row r="145" spans="1:19" ht="12">
      <c r="A145" s="1">
        <v>44536</v>
      </c>
      <c r="B145" s="20" t="s">
        <v>44</v>
      </c>
      <c r="C145" s="3" t="s">
        <v>429</v>
      </c>
      <c r="D145" s="1" t="s">
        <v>159</v>
      </c>
      <c r="E145" s="1" t="s">
        <v>412</v>
      </c>
      <c r="F145" s="44" t="s">
        <v>442</v>
      </c>
      <c r="H145" s="44" t="s">
        <v>455</v>
      </c>
      <c r="I145" s="15">
        <f>VLOOKUP(주문[[#This Row],[상품]],품목단위,3,0)</f>
        <v>1</v>
      </c>
      <c r="J145" s="21">
        <f>LOOKUP(2,1/((상품자료[상품]=D145)*(상품자료[단위]=I145)*(상품자료[등록일]&lt;=Q145)),상품자료[단가])</f>
        <v>12800</v>
      </c>
      <c r="K145" s="3">
        <v>10</v>
      </c>
      <c r="L145" s="4">
        <f>주문[수량]*주문[단가]</f>
        <v>128000</v>
      </c>
      <c r="M145" s="4" t="s">
        <v>64</v>
      </c>
      <c r="N145" s="20" t="str">
        <f t="array" ref="N1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명덕초_공_(찜용)_10kg_냉장__20*20*20_확정</v>
      </c>
      <c r="O145" s="20" t="str">
        <f>주문[[#This Row],[식사시간]]&amp;"_"&amp;주문[[#This Row],[상품]]&amp;"_"&amp;주문[[#This Row],[단위]]*주문[[#This Row],[수량]]&amp;"kg"&amp;"_"&amp;주문[[#This Row],[확정여부]]</f>
        <v>공통_안심(돈육)_10kg_확정</v>
      </c>
      <c r="P145" s="3" t="str">
        <f t="array" ref="P145">주문[[#This Row],[돈육두께]]&amp;"*"&amp;주문[[#This Row],[돈육가로]]&amp;"*"&amp;주문[[#This Row],[돈육세로]]</f>
        <v>냉장**20*20*20</v>
      </c>
      <c r="Q145" s="70">
        <v>44536</v>
      </c>
      <c r="R145" s="70">
        <v>44526</v>
      </c>
      <c r="S145" s="2">
        <f>VLOOKUP(주문[[#This Row],[상품]],품목단위,2,FALSE)</f>
        <v>301106</v>
      </c>
    </row>
    <row r="146" spans="1:19" ht="12">
      <c r="A146" s="1">
        <v>44536</v>
      </c>
      <c r="B146" s="20" t="s">
        <v>44</v>
      </c>
      <c r="C146" s="3" t="s">
        <v>429</v>
      </c>
      <c r="D146" s="1" t="s">
        <v>61</v>
      </c>
      <c r="I146" s="15">
        <f>VLOOKUP(주문[[#This Row],[상품]],품목단위,3,0)</f>
        <v>10</v>
      </c>
      <c r="J146" s="21">
        <f>LOOKUP(2,1/((상품자료[상품]=D146)*(상품자료[단위]=I146)*(상품자료[등록일]&lt;=Q146)),상품자료[단가])</f>
        <v>42500</v>
      </c>
      <c r="K146" s="3">
        <v>2</v>
      </c>
      <c r="L146" s="4">
        <f>주문[수량]*주문[단가]</f>
        <v>85000</v>
      </c>
      <c r="M146" s="4" t="s">
        <v>430</v>
      </c>
      <c r="N146" s="20" t="str">
        <f t="array" ref="N1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명덕초_공_()_20kg____확정</v>
      </c>
      <c r="O146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146" s="3" t="str">
        <f t="array" ref="P146">주문[[#This Row],[돈육두께]]&amp;"*"&amp;주문[[#This Row],[돈육가로]]&amp;"*"&amp;주문[[#This Row],[돈육세로]]</f>
        <v>**</v>
      </c>
      <c r="Q146" s="70">
        <v>44536</v>
      </c>
      <c r="S146" s="2" t="str">
        <f>VLOOKUP(주문[[#This Row],[상품]],품목단위,2,FALSE)</f>
        <v>gs00148</v>
      </c>
    </row>
    <row r="147" spans="1:19" ht="12">
      <c r="A147" s="1">
        <v>44536</v>
      </c>
      <c r="B147" s="20" t="s">
        <v>49</v>
      </c>
      <c r="C147" s="3" t="s">
        <v>460</v>
      </c>
      <c r="D147" s="1" t="s">
        <v>463</v>
      </c>
      <c r="I147" s="15">
        <f>VLOOKUP(주문[[#This Row],[상품]],품목단위,3,0)</f>
        <v>10</v>
      </c>
      <c r="J147" s="21">
        <f>LOOKUP(2,1/((상품자료[상품]=D147)*(상품자료[단위]=I147)*(상품자료[등록일]&lt;=Q147)),상품자료[단가])</f>
        <v>42500</v>
      </c>
      <c r="K147" s="3">
        <v>3</v>
      </c>
      <c r="L147" s="4">
        <f>주문[수량]*주문[단가]</f>
        <v>127500</v>
      </c>
      <c r="M147" s="4" t="s">
        <v>462</v>
      </c>
      <c r="N147" s="20" t="str">
        <f t="array" ref="N1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칠성초_공_()_30kg____확정</v>
      </c>
      <c r="O147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147" s="3" t="str">
        <f t="array" ref="P147">주문[[#This Row],[돈육두께]]&amp;"*"&amp;주문[[#This Row],[돈육가로]]&amp;"*"&amp;주문[[#This Row],[돈육세로]]</f>
        <v>**</v>
      </c>
      <c r="Q147" s="70">
        <v>44536</v>
      </c>
      <c r="S147" s="2" t="str">
        <f>VLOOKUP(주문[[#This Row],[상품]],품목단위,2,FALSE)</f>
        <v>gs00148</v>
      </c>
    </row>
    <row r="148" spans="1:19" ht="12">
      <c r="A148" s="1">
        <v>44536</v>
      </c>
      <c r="B148" s="20" t="s">
        <v>55</v>
      </c>
      <c r="C148" s="3" t="s">
        <v>460</v>
      </c>
      <c r="D148" s="1" t="s">
        <v>73</v>
      </c>
      <c r="I148" s="15">
        <f>VLOOKUP(주문[[#This Row],[상품]],품목단위,3,0)</f>
        <v>10</v>
      </c>
      <c r="J148" s="21">
        <f>LOOKUP(2,1/((상품자료[상품]=D148)*(상품자료[단위]=I148)*(상품자료[등록일]&lt;=Q148)),상품자료[단가])</f>
        <v>41000</v>
      </c>
      <c r="K148" s="3">
        <v>16</v>
      </c>
      <c r="L148" s="4">
        <f>주문[수량]*주문[단가]</f>
        <v>656000</v>
      </c>
      <c r="M148" s="4" t="s">
        <v>462</v>
      </c>
      <c r="N148" s="20" t="str">
        <f t="array" ref="N1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괴산북_공_()_160kg____확정</v>
      </c>
      <c r="O148" s="20" t="str">
        <f>주문[[#This Row],[식사시간]]&amp;"_"&amp;주문[[#This Row],[상품]]&amp;"_"&amp;주문[[#This Row],[단위]]*주문[[#This Row],[수량]]&amp;"kg"&amp;"_"&amp;주문[[#This Row],[확정여부]]</f>
        <v>공통_백미(유)_160kg_확정</v>
      </c>
      <c r="P148" s="3" t="str">
        <f t="array" ref="P148">주문[[#This Row],[돈육두께]]&amp;"*"&amp;주문[[#This Row],[돈육가로]]&amp;"*"&amp;주문[[#This Row],[돈육세로]]</f>
        <v>**</v>
      </c>
      <c r="Q148" s="70">
        <v>44536</v>
      </c>
      <c r="S148" s="2" t="str">
        <f>VLOOKUP(주문[[#This Row],[상품]],품목단위,2,FALSE)</f>
        <v>gs00079</v>
      </c>
    </row>
    <row r="149" spans="1:19" ht="12">
      <c r="A149" s="1">
        <v>44536</v>
      </c>
      <c r="B149" s="20" t="s">
        <v>55</v>
      </c>
      <c r="C149" s="3" t="s">
        <v>460</v>
      </c>
      <c r="D149" s="1" t="s">
        <v>61</v>
      </c>
      <c r="I149" s="15">
        <f>VLOOKUP(주문[[#This Row],[상품]],품목단위,3,0)</f>
        <v>10</v>
      </c>
      <c r="J149" s="21">
        <f>LOOKUP(2,1/((상품자료[상품]=D149)*(상품자료[단위]=I149)*(상품자료[등록일]&lt;=Q149)),상품자료[단가])</f>
        <v>42500</v>
      </c>
      <c r="K149" s="3">
        <v>3</v>
      </c>
      <c r="L149" s="4">
        <f>주문[수량]*주문[단가]</f>
        <v>127500</v>
      </c>
      <c r="M149" s="4" t="s">
        <v>462</v>
      </c>
      <c r="N149" s="20" t="str">
        <f t="array" ref="N1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괴산북_공_()_30kg____확정</v>
      </c>
      <c r="O149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149" s="3" t="str">
        <f t="array" ref="P149">주문[[#This Row],[돈육두께]]&amp;"*"&amp;주문[[#This Row],[돈육가로]]&amp;"*"&amp;주문[[#This Row],[돈육세로]]</f>
        <v>**</v>
      </c>
      <c r="Q149" s="70">
        <v>44536</v>
      </c>
      <c r="S149" s="2" t="str">
        <f>VLOOKUP(주문[[#This Row],[상품]],품목단위,2,FALSE)</f>
        <v>gs00148</v>
      </c>
    </row>
    <row r="150" spans="1:19" ht="12">
      <c r="A150" s="1">
        <v>44536</v>
      </c>
      <c r="B150" s="20" t="s">
        <v>55</v>
      </c>
      <c r="C150" s="3" t="s">
        <v>460</v>
      </c>
      <c r="D150" s="1" t="s">
        <v>120</v>
      </c>
      <c r="E150" s="1" t="s">
        <v>464</v>
      </c>
      <c r="F150" s="44" t="s">
        <v>465</v>
      </c>
      <c r="G150" s="44" t="s">
        <v>466</v>
      </c>
      <c r="H150" s="44" t="s">
        <v>467</v>
      </c>
      <c r="I150" s="15">
        <f>VLOOKUP(주문[[#This Row],[상품]],품목단위,3,0)</f>
        <v>1</v>
      </c>
      <c r="J150" s="21">
        <f>LOOKUP(2,1/((상품자료[상품]=D150)*(상품자료[단위]=I150)*(상품자료[등록일]&lt;=Q150)),상품자료[단가])</f>
        <v>14400</v>
      </c>
      <c r="K150" s="3">
        <v>9</v>
      </c>
      <c r="L150" s="4">
        <f>주문[수량]*주문[단가]</f>
        <v>129600</v>
      </c>
      <c r="M150" s="4" t="s">
        <v>462</v>
      </c>
      <c r="N150" s="20" t="str">
        <f t="array" ref="N1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괴산북_공_(불고)_9kg_냉장_지방약간_너무두껍지않게_확정</v>
      </c>
      <c r="O150" s="20" t="str">
        <f>주문[[#This Row],[식사시간]]&amp;"_"&amp;주문[[#This Row],[상품]]&amp;"_"&amp;주문[[#This Row],[단위]]*주문[[#This Row],[수량]]&amp;"kg"&amp;"_"&amp;주문[[#This Row],[확정여부]]</f>
        <v>공통_앞다리(돈육)_9kg_확정</v>
      </c>
      <c r="P150" s="3" t="str">
        <f t="array" ref="P150">주문[[#This Row],[돈육두께]]&amp;"*"&amp;주문[[#This Row],[돈육가로]]&amp;"*"&amp;주문[[#This Row],[돈육세로]]</f>
        <v>냉장*지방약간*너무두껍지않게</v>
      </c>
      <c r="Q150" s="70">
        <v>44536</v>
      </c>
      <c r="R150" s="70">
        <v>44529</v>
      </c>
      <c r="S150" s="2">
        <f>VLOOKUP(주문[[#This Row],[상품]],품목단위,2,FALSE)</f>
        <v>301103</v>
      </c>
    </row>
    <row r="151" spans="1:19" ht="12">
      <c r="A151" s="1">
        <v>44536</v>
      </c>
      <c r="B151" s="20" t="s">
        <v>28</v>
      </c>
      <c r="C151" s="3" t="s">
        <v>501</v>
      </c>
      <c r="D151" s="1" t="s">
        <v>503</v>
      </c>
      <c r="I151" s="15">
        <f>VLOOKUP(주문[[#This Row],[상품]],품목단위,3,0)</f>
        <v>10</v>
      </c>
      <c r="J151" s="21">
        <f>LOOKUP(2,1/((상품자료[상품]=D151)*(상품자료[단위]=I151)*(상품자료[등록일]&lt;=Q151)),상품자료[단가])</f>
        <v>42500</v>
      </c>
      <c r="K151" s="3">
        <v>8</v>
      </c>
      <c r="L151" s="4">
        <f>주문[수량]*주문[단가]</f>
        <v>340000</v>
      </c>
      <c r="M151" s="4" t="s">
        <v>502</v>
      </c>
      <c r="N151" s="20" t="str">
        <f t="array" ref="N1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괴산어_공_()_80kg____확정</v>
      </c>
      <c r="O151" s="20" t="str">
        <f>주문[[#This Row],[식사시간]]&amp;"_"&amp;주문[[#This Row],[상품]]&amp;"_"&amp;주문[[#This Row],[단위]]*주문[[#This Row],[수량]]&amp;"kg"&amp;"_"&amp;주문[[#This Row],[확정여부]]</f>
        <v>공통_찹쌀백미(유)_80kg_확정</v>
      </c>
      <c r="P151" s="3" t="str">
        <f t="array" ref="P151">주문[[#This Row],[돈육두께]]&amp;"*"&amp;주문[[#This Row],[돈육가로]]&amp;"*"&amp;주문[[#This Row],[돈육세로]]</f>
        <v>**</v>
      </c>
      <c r="Q151" s="70">
        <v>44536</v>
      </c>
      <c r="S151" s="2" t="str">
        <f>VLOOKUP(주문[[#This Row],[상품]],품목단위,2,FALSE)</f>
        <v>gs00148</v>
      </c>
    </row>
    <row r="152" spans="1:19" ht="12">
      <c r="A152" s="1">
        <v>44536</v>
      </c>
      <c r="B152" s="20" t="s">
        <v>28</v>
      </c>
      <c r="C152" s="3" t="s">
        <v>501</v>
      </c>
      <c r="D152" s="1" t="s">
        <v>93</v>
      </c>
      <c r="I152" s="15">
        <f>VLOOKUP(주문[[#This Row],[상품]],품목단위,3,0)</f>
        <v>10</v>
      </c>
      <c r="J152" s="21">
        <f>LOOKUP(2,1/((상품자료[상품]=D152)*(상품자료[단위]=I152)*(상품자료[등록일]&lt;=Q152)),상품자료[단가])</f>
        <v>41000</v>
      </c>
      <c r="K152" s="3">
        <v>15</v>
      </c>
      <c r="L152" s="4">
        <f>주문[수량]*주문[단가]</f>
        <v>615000</v>
      </c>
      <c r="M152" s="4" t="s">
        <v>502</v>
      </c>
      <c r="N152" s="20" t="str">
        <f t="array" ref="N1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괴산어_공_()_150kg____확정</v>
      </c>
      <c r="O152" s="20" t="str">
        <f>주문[[#This Row],[식사시간]]&amp;"_"&amp;주문[[#This Row],[상품]]&amp;"_"&amp;주문[[#This Row],[단위]]*주문[[#This Row],[수량]]&amp;"kg"&amp;"_"&amp;주문[[#This Row],[확정여부]]</f>
        <v>공통_백미(칠분/유)_150kg_확정</v>
      </c>
      <c r="P152" s="3" t="str">
        <f t="array" ref="P152">주문[[#This Row],[돈육두께]]&amp;"*"&amp;주문[[#This Row],[돈육가로]]&amp;"*"&amp;주문[[#This Row],[돈육세로]]</f>
        <v>**</v>
      </c>
      <c r="Q152" s="70">
        <v>44536</v>
      </c>
      <c r="S152" s="2" t="str">
        <f>VLOOKUP(주문[[#This Row],[상품]],품목단위,2,FALSE)</f>
        <v>gs00079</v>
      </c>
    </row>
    <row r="153" spans="1:19" ht="12">
      <c r="A153" s="1">
        <v>44536</v>
      </c>
      <c r="B153" s="20" t="s">
        <v>28</v>
      </c>
      <c r="C153" s="3" t="s">
        <v>501</v>
      </c>
      <c r="D153" s="1" t="s">
        <v>9</v>
      </c>
      <c r="I153" s="15">
        <f>VLOOKUP(주문[[#This Row],[상품]],품목단위,3,0)</f>
        <v>1</v>
      </c>
      <c r="J153" s="21">
        <f>LOOKUP(2,1/((상품자료[상품]=D153)*(상품자료[단위]=I153)*(상품자료[등록일]&lt;=Q153)),상품자료[단가])</f>
        <v>50000</v>
      </c>
      <c r="K153" s="3">
        <v>2</v>
      </c>
      <c r="L153" s="4">
        <f>주문[수량]*주문[단가]</f>
        <v>100000</v>
      </c>
      <c r="M153" s="4" t="s">
        <v>502</v>
      </c>
      <c r="N153" s="20" t="str">
        <f t="array" ref="N1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괴산어_공_()_2kg____확정</v>
      </c>
      <c r="O153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153" s="3" t="str">
        <f t="array" ref="P153">주문[[#This Row],[돈육두께]]&amp;"*"&amp;주문[[#This Row],[돈육가로]]&amp;"*"&amp;주문[[#This Row],[돈육세로]]</f>
        <v>**</v>
      </c>
      <c r="Q153" s="70">
        <v>44536</v>
      </c>
      <c r="S153" s="2" t="str">
        <f>VLOOKUP(주문[[#This Row],[상품]],품목단위,2,FALSE)</f>
        <v>gs00012</v>
      </c>
    </row>
    <row r="154" spans="1:19" ht="12">
      <c r="A154" s="1">
        <v>44536</v>
      </c>
      <c r="B154" s="20" t="s">
        <v>30</v>
      </c>
      <c r="C154" s="3" t="s">
        <v>501</v>
      </c>
      <c r="D154" s="1" t="s">
        <v>73</v>
      </c>
      <c r="I154" s="15">
        <f>VLOOKUP(주문[[#This Row],[상품]],품목단위,3,0)</f>
        <v>10</v>
      </c>
      <c r="J154" s="21">
        <f>LOOKUP(2,1/((상품자료[상품]=D154)*(상품자료[단위]=I154)*(상품자료[등록일]&lt;=Q154)),상품자료[단가])</f>
        <v>41000</v>
      </c>
      <c r="K154" s="3">
        <v>6</v>
      </c>
      <c r="L154" s="4">
        <f>주문[수량]*주문[단가]</f>
        <v>246000</v>
      </c>
      <c r="M154" s="4" t="s">
        <v>502</v>
      </c>
      <c r="N154" s="20" t="str">
        <f t="array" ref="N1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청천어_공_()_60kg____확정</v>
      </c>
      <c r="O154" s="20" t="str">
        <f>주문[[#This Row],[식사시간]]&amp;"_"&amp;주문[[#This Row],[상품]]&amp;"_"&amp;주문[[#This Row],[단위]]*주문[[#This Row],[수량]]&amp;"kg"&amp;"_"&amp;주문[[#This Row],[확정여부]]</f>
        <v>공통_백미(유)_60kg_확정</v>
      </c>
      <c r="P154" s="3" t="str">
        <f t="array" ref="P154">주문[[#This Row],[돈육두께]]&amp;"*"&amp;주문[[#This Row],[돈육가로]]&amp;"*"&amp;주문[[#This Row],[돈육세로]]</f>
        <v>**</v>
      </c>
      <c r="Q154" s="70">
        <v>44536</v>
      </c>
      <c r="S154" s="2" t="str">
        <f>VLOOKUP(주문[[#This Row],[상품]],품목단위,2,FALSE)</f>
        <v>gs00079</v>
      </c>
    </row>
    <row r="155" spans="1:19" ht="12">
      <c r="A155" s="1">
        <v>44537</v>
      </c>
      <c r="B155" s="20" t="s">
        <v>411</v>
      </c>
      <c r="C155" s="3" t="s">
        <v>394</v>
      </c>
      <c r="D155" s="1" t="s">
        <v>120</v>
      </c>
      <c r="E155" s="1" t="s">
        <v>141</v>
      </c>
      <c r="F155" s="44" t="s">
        <v>443</v>
      </c>
      <c r="I155" s="15">
        <f>VLOOKUP(주문[[#This Row],[상품]],품목단위,3,0)</f>
        <v>1</v>
      </c>
      <c r="J155" s="21">
        <f>LOOKUP(2,1/((상품자료[상품]=D155)*(상품자료[단위]=I155)*(상품자료[등록일]&lt;=Q155)),상품자료[단가])</f>
        <v>14400</v>
      </c>
      <c r="K155" s="3">
        <v>2.2999999999999998</v>
      </c>
      <c r="L155" s="4">
        <f>주문[수량]*주문[단가]</f>
        <v>33120</v>
      </c>
      <c r="M155" s="4" t="s">
        <v>395</v>
      </c>
      <c r="N155" s="20" t="str">
        <f t="array" ref="N1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목도고_공_(불고)_2.3kg_냉장___확정</v>
      </c>
      <c r="O155" s="20" t="str">
        <f>주문[[#This Row],[식사시간]]&amp;"_"&amp;주문[[#This Row],[상품]]&amp;"_"&amp;주문[[#This Row],[단위]]*주문[[#This Row],[수량]]&amp;"kg"&amp;"_"&amp;주문[[#This Row],[확정여부]]</f>
        <v>공통_앞다리(돈육)_2.3kg_확정</v>
      </c>
      <c r="P155" s="3" t="str">
        <f t="array" ref="P155">주문[[#This Row],[돈육두께]]&amp;"*"&amp;주문[[#This Row],[돈육가로]]&amp;"*"&amp;주문[[#This Row],[돈육세로]]</f>
        <v>냉장**</v>
      </c>
      <c r="Q155" s="70">
        <v>44537</v>
      </c>
      <c r="R155" s="70">
        <v>44526</v>
      </c>
      <c r="S155" s="2">
        <f>VLOOKUP(주문[[#This Row],[상품]],품목단위,2,FALSE)</f>
        <v>301103</v>
      </c>
    </row>
    <row r="156" spans="1:19" ht="12">
      <c r="A156" s="1">
        <v>44537</v>
      </c>
      <c r="B156" s="20" t="s">
        <v>50</v>
      </c>
      <c r="C156" s="3" t="s">
        <v>68</v>
      </c>
      <c r="D156" s="1" t="s">
        <v>167</v>
      </c>
      <c r="E156" s="1" t="s">
        <v>412</v>
      </c>
      <c r="G156" s="44" t="s">
        <v>449</v>
      </c>
      <c r="H156" s="44" t="s">
        <v>448</v>
      </c>
      <c r="I156" s="15">
        <f>VLOOKUP(주문[[#This Row],[상품]],품목단위,3,0)</f>
        <v>1</v>
      </c>
      <c r="J156" s="21">
        <f>LOOKUP(2,1/((상품자료[상품]=D156)*(상품자료[단위]=I156)*(상품자료[등록일]&lt;=Q156)),상품자료[단가])</f>
        <v>15400</v>
      </c>
      <c r="K156" s="3">
        <v>10.4</v>
      </c>
      <c r="L156" s="4">
        <f>주문[수량]*주문[단가]</f>
        <v>160160</v>
      </c>
      <c r="M156" s="4" t="s">
        <v>395</v>
      </c>
      <c r="N156" s="20" t="str">
        <f t="array" ref="N1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송면초_공_(찜용)_10.4kg__기름제거_적당_확정</v>
      </c>
      <c r="O156" s="20" t="str">
        <f>주문[[#This Row],[식사시간]]&amp;"_"&amp;주문[[#This Row],[상품]]&amp;"_"&amp;주문[[#This Row],[단위]]*주문[[#This Row],[수량]]&amp;"kg"&amp;"_"&amp;주문[[#This Row],[확정여부]]</f>
        <v>공통_갈비(돈육)_10.4kg_확정</v>
      </c>
      <c r="P156" s="3" t="str">
        <f t="array" ref="P156">주문[[#This Row],[돈육두께]]&amp;"*"&amp;주문[[#This Row],[돈육가로]]&amp;"*"&amp;주문[[#This Row],[돈육세로]]</f>
        <v>*기름제거*적당</v>
      </c>
      <c r="Q156" s="70">
        <v>44537</v>
      </c>
      <c r="R156" s="70">
        <v>44526</v>
      </c>
      <c r="S156" s="2">
        <f>VLOOKUP(주문[[#This Row],[상품]],품목단위,2,FALSE)</f>
        <v>301109</v>
      </c>
    </row>
    <row r="157" spans="1:19" ht="12">
      <c r="A157" s="1">
        <v>44537</v>
      </c>
      <c r="B157" s="20" t="s">
        <v>50</v>
      </c>
      <c r="C157" s="3" t="s">
        <v>394</v>
      </c>
      <c r="D157" s="1" t="s">
        <v>165</v>
      </c>
      <c r="E157" s="1" t="s">
        <v>425</v>
      </c>
      <c r="H157" s="44" t="s">
        <v>448</v>
      </c>
      <c r="I157" s="15">
        <f>VLOOKUP(주문[[#This Row],[상품]],품목단위,3,0)</f>
        <v>1</v>
      </c>
      <c r="J157" s="21">
        <f>LOOKUP(2,1/((상품자료[상품]=D157)*(상품자료[단위]=I157)*(상품자료[등록일]&lt;=Q157)),상품자료[단가])</f>
        <v>16420</v>
      </c>
      <c r="K157" s="3">
        <v>1</v>
      </c>
      <c r="L157" s="4">
        <f>주문[수량]*주문[단가]</f>
        <v>16420</v>
      </c>
      <c r="M157" s="4" t="s">
        <v>395</v>
      </c>
      <c r="N157" s="20" t="str">
        <f t="array" ref="N1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송면초_공_(장조)_1kg___적당_확정</v>
      </c>
      <c r="O157" s="20" t="str">
        <f>주문[[#This Row],[식사시간]]&amp;"_"&amp;주문[[#This Row],[상품]]&amp;"_"&amp;주문[[#This Row],[단위]]*주문[[#This Row],[수량]]&amp;"kg"&amp;"_"&amp;주문[[#This Row],[확정여부]]</f>
        <v>공통_사태(돈육)_1kg_확정</v>
      </c>
      <c r="P157" s="3" t="str">
        <f t="array" ref="P157">주문[[#This Row],[돈육두께]]&amp;"*"&amp;주문[[#This Row],[돈육가로]]&amp;"*"&amp;주문[[#This Row],[돈육세로]]</f>
        <v>**적당</v>
      </c>
      <c r="Q157" s="70">
        <v>44902</v>
      </c>
      <c r="R157" s="70">
        <v>44526</v>
      </c>
      <c r="S157" s="2">
        <f>VLOOKUP(주문[[#This Row],[상품]],품목단위,2,FALSE)</f>
        <v>301105</v>
      </c>
    </row>
    <row r="158" spans="1:19" ht="12">
      <c r="A158" s="1">
        <v>44537</v>
      </c>
      <c r="B158" s="20" t="s">
        <v>57</v>
      </c>
      <c r="C158" s="3" t="s">
        <v>451</v>
      </c>
      <c r="D158" s="1" t="s">
        <v>158</v>
      </c>
      <c r="E158" s="1" t="s">
        <v>383</v>
      </c>
      <c r="F158" s="44" t="s">
        <v>442</v>
      </c>
      <c r="I158" s="15">
        <f>VLOOKUP(주문[[#This Row],[상품]],품목단위,3,0)</f>
        <v>1</v>
      </c>
      <c r="J158" s="21">
        <f>LOOKUP(2,1/((상품자료[상품]=D158)*(상품자료[단위]=I158)*(상품자료[등록일]&lt;=Q158)),상품자료[단가])</f>
        <v>7700</v>
      </c>
      <c r="K158" s="3">
        <v>3.5</v>
      </c>
      <c r="L158" s="4">
        <f>주문[수량]*주문[단가]</f>
        <v>26950</v>
      </c>
      <c r="M158" s="4" t="s">
        <v>430</v>
      </c>
      <c r="N158" s="20" t="str">
        <f t="array" ref="N1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괴산고_점_(다짐)_3.5kg_냉장___확정</v>
      </c>
      <c r="O158" s="20" t="str">
        <f>주문[[#This Row],[식사시간]]&amp;"_"&amp;주문[[#This Row],[상품]]&amp;"_"&amp;주문[[#This Row],[단위]]*주문[[#This Row],[수량]]&amp;"kg"&amp;"_"&amp;주문[[#This Row],[확정여부]]</f>
        <v>점심_뒷다리(돈육)_3.5kg_확정</v>
      </c>
      <c r="P158" s="3" t="str">
        <f t="array" ref="P158">주문[[#This Row],[돈육두께]]&amp;"*"&amp;주문[[#This Row],[돈육가로]]&amp;"*"&amp;주문[[#This Row],[돈육세로]]</f>
        <v>냉장**</v>
      </c>
      <c r="Q158" s="70">
        <v>44537</v>
      </c>
      <c r="R158" s="70">
        <v>44526</v>
      </c>
      <c r="S158" s="2">
        <f>VLOOKUP(주문[[#This Row],[상품]],품목단위,2,FALSE)</f>
        <v>301107</v>
      </c>
    </row>
    <row r="159" spans="1:19" ht="12">
      <c r="A159" s="1">
        <v>44538</v>
      </c>
      <c r="B159" s="20" t="s">
        <v>29</v>
      </c>
      <c r="C159" s="3" t="s">
        <v>429</v>
      </c>
      <c r="D159" s="1" t="s">
        <v>148</v>
      </c>
      <c r="E159" s="1" t="s">
        <v>143</v>
      </c>
      <c r="I159" s="15">
        <f>VLOOKUP(주문[[#This Row],[상품]],품목단위,3,0)</f>
        <v>1</v>
      </c>
      <c r="J159" s="21">
        <f>LOOKUP(2,1/((상품자료[상품]=D159)*(상품자료[단위]=I159)*(상품자료[등록일]&lt;=Q159)),상품자료[단가])</f>
        <v>27900</v>
      </c>
      <c r="K159" s="3">
        <v>3</v>
      </c>
      <c r="L159" s="4">
        <f>주문[수량]*주문[단가]</f>
        <v>83700</v>
      </c>
      <c r="M159" s="4" t="s">
        <v>430</v>
      </c>
      <c r="N159" s="20" t="str">
        <f t="array" ref="N1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제일어_공_(수육)_3kg____확정</v>
      </c>
      <c r="O159" s="20" t="str">
        <f>주문[[#This Row],[식사시간]]&amp;"_"&amp;주문[[#This Row],[상품]]&amp;"_"&amp;주문[[#This Row],[단위]]*주문[[#This Row],[수량]]&amp;"kg"&amp;"_"&amp;주문[[#This Row],[확정여부]]</f>
        <v>공통_삼겹살_3kg_확정</v>
      </c>
      <c r="P159" s="3" t="str">
        <f t="array" ref="P159">주문[[#This Row],[돈육두께]]&amp;"*"&amp;주문[[#This Row],[돈육가로]]&amp;"*"&amp;주문[[#This Row],[돈육세로]]</f>
        <v>**</v>
      </c>
      <c r="Q159" s="70">
        <v>44538</v>
      </c>
      <c r="R159" s="70">
        <v>44526</v>
      </c>
      <c r="S159" s="2">
        <f>VLOOKUP(주문[[#This Row],[상품]],품목단위,2,FALSE)</f>
        <v>301101</v>
      </c>
    </row>
    <row r="160" spans="1:19" ht="12">
      <c r="A160" s="1">
        <v>44538</v>
      </c>
      <c r="B160" s="20" t="s">
        <v>29</v>
      </c>
      <c r="C160" s="3" t="s">
        <v>429</v>
      </c>
      <c r="D160" s="1" t="s">
        <v>118</v>
      </c>
      <c r="E160" s="1" t="s">
        <v>143</v>
      </c>
      <c r="I160" s="15">
        <f>VLOOKUP(주문[[#This Row],[상품]],품목단위,3,0)</f>
        <v>1</v>
      </c>
      <c r="J160" s="21">
        <f>LOOKUP(2,1/((상품자료[상품]=D160)*(상품자료[단위]=I160)*(상품자료[등록일]&lt;=Q160)),상품자료[단가])</f>
        <v>27700</v>
      </c>
      <c r="K160" s="3">
        <v>3</v>
      </c>
      <c r="L160" s="4">
        <f>주문[수량]*주문[단가]</f>
        <v>83100</v>
      </c>
      <c r="M160" s="4" t="s">
        <v>64</v>
      </c>
      <c r="N160" s="20" t="str">
        <f t="array" ref="N1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제일어_공_(수육)_3kg____확정</v>
      </c>
      <c r="O160" s="20" t="str">
        <f>주문[[#This Row],[식사시간]]&amp;"_"&amp;주문[[#This Row],[상품]]&amp;"_"&amp;주문[[#This Row],[단위]]*주문[[#This Row],[수량]]&amp;"kg"&amp;"_"&amp;주문[[#This Row],[확정여부]]</f>
        <v>공통_목심살(돈육)_3kg_확정</v>
      </c>
      <c r="P160" s="3" t="str">
        <f t="array" ref="P160">주문[[#This Row],[돈육두께]]&amp;"*"&amp;주문[[#This Row],[돈육가로]]&amp;"*"&amp;주문[[#This Row],[돈육세로]]</f>
        <v>**</v>
      </c>
      <c r="Q160" s="70">
        <v>44538</v>
      </c>
      <c r="R160" s="70">
        <v>44526</v>
      </c>
      <c r="S160" s="2">
        <f>VLOOKUP(주문[[#This Row],[상품]],품목단위,2,FALSE)</f>
        <v>301102</v>
      </c>
    </row>
    <row r="161" spans="1:20" ht="12">
      <c r="A161" s="1">
        <v>44538</v>
      </c>
      <c r="B161" s="20" t="s">
        <v>52</v>
      </c>
      <c r="C161" s="3" t="s">
        <v>429</v>
      </c>
      <c r="D161" s="1" t="s">
        <v>73</v>
      </c>
      <c r="I161" s="15">
        <f>VLOOKUP(주문[[#This Row],[상품]],품목단위,3,0)</f>
        <v>10</v>
      </c>
      <c r="J161" s="21">
        <f>LOOKUP(2,1/((상품자료[상품]=D161)*(상품자료[단위]=I161)*(상품자료[등록일]&lt;=Q161)),상품자료[단가])</f>
        <v>41000</v>
      </c>
      <c r="K161" s="3">
        <v>12</v>
      </c>
      <c r="L161" s="4">
        <f>주문[수량]*주문[단가]</f>
        <v>492000</v>
      </c>
      <c r="M161" s="4" t="s">
        <v>430</v>
      </c>
      <c r="N161" s="20" t="str">
        <f t="array" ref="N1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청안초_공_()_120kg____확정</v>
      </c>
      <c r="O161" s="20" t="str">
        <f>주문[[#This Row],[식사시간]]&amp;"_"&amp;주문[[#This Row],[상품]]&amp;"_"&amp;주문[[#This Row],[단위]]*주문[[#This Row],[수량]]&amp;"kg"&amp;"_"&amp;주문[[#This Row],[확정여부]]</f>
        <v>공통_백미(유)_120kg_확정</v>
      </c>
      <c r="P161" s="3" t="str">
        <f t="array" ref="P161">주문[[#This Row],[돈육두께]]&amp;"*"&amp;주문[[#This Row],[돈육가로]]&amp;"*"&amp;주문[[#This Row],[돈육세로]]</f>
        <v>**</v>
      </c>
      <c r="Q161" s="70">
        <v>44538</v>
      </c>
      <c r="S161" s="2" t="str">
        <f>VLOOKUP(주문[[#This Row],[상품]],품목단위,2,FALSE)</f>
        <v>gs00079</v>
      </c>
    </row>
    <row r="162" spans="1:20" ht="12">
      <c r="A162" s="1">
        <v>44538</v>
      </c>
      <c r="B162" s="20" t="s">
        <v>52</v>
      </c>
      <c r="C162" s="3" t="s">
        <v>429</v>
      </c>
      <c r="D162" s="1" t="s">
        <v>61</v>
      </c>
      <c r="I162" s="15">
        <f>VLOOKUP(주문[[#This Row],[상품]],품목단위,3,0)</f>
        <v>10</v>
      </c>
      <c r="J162" s="21">
        <f>LOOKUP(2,1/((상품자료[상품]=D162)*(상품자료[단위]=I162)*(상품자료[등록일]&lt;=Q162)),상품자료[단가])</f>
        <v>42500</v>
      </c>
      <c r="K162" s="3">
        <v>3</v>
      </c>
      <c r="L162" s="4">
        <f>주문[수량]*주문[단가]</f>
        <v>127500</v>
      </c>
      <c r="M162" s="4" t="s">
        <v>430</v>
      </c>
      <c r="N162" s="20" t="str">
        <f t="array" ref="N1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청안초_공_()_30kg____확정</v>
      </c>
      <c r="O162" s="20" t="str">
        <f>주문[[#This Row],[식사시간]]&amp;"_"&amp;주문[[#This Row],[상품]]&amp;"_"&amp;주문[[#This Row],[단위]]*주문[[#This Row],[수량]]&amp;"kg"&amp;"_"&amp;주문[[#This Row],[확정여부]]</f>
        <v>공통_찹쌀백미(유)_30kg_확정</v>
      </c>
      <c r="P162" s="3" t="str">
        <f t="array" ref="P162">주문[[#This Row],[돈육두께]]&amp;"*"&amp;주문[[#This Row],[돈육가로]]&amp;"*"&amp;주문[[#This Row],[돈육세로]]</f>
        <v>**</v>
      </c>
      <c r="Q162" s="70">
        <v>44538</v>
      </c>
      <c r="S162" s="2" t="str">
        <f>VLOOKUP(주문[[#This Row],[상품]],품목단위,2,FALSE)</f>
        <v>gs00148</v>
      </c>
    </row>
    <row r="163" spans="1:20" ht="12">
      <c r="A163" s="1">
        <v>44538</v>
      </c>
      <c r="B163" s="20" t="s">
        <v>57</v>
      </c>
      <c r="C163" s="3" t="s">
        <v>435</v>
      </c>
      <c r="D163" s="1" t="s">
        <v>118</v>
      </c>
      <c r="E163" s="1" t="s">
        <v>141</v>
      </c>
      <c r="F163" s="44" t="s">
        <v>442</v>
      </c>
      <c r="I163" s="15">
        <f>VLOOKUP(주문[[#This Row],[상품]],품목단위,3,0)</f>
        <v>1</v>
      </c>
      <c r="J163" s="21">
        <f>LOOKUP(2,1/((상품자료[상품]=D163)*(상품자료[단위]=I163)*(상품자료[등록일]&lt;=Q163)),상품자료[단가])</f>
        <v>27700</v>
      </c>
      <c r="K163" s="3">
        <v>8</v>
      </c>
      <c r="L163" s="4">
        <f>주문[수량]*주문[단가]</f>
        <v>221600</v>
      </c>
      <c r="M163" s="4" t="s">
        <v>430</v>
      </c>
      <c r="N163" s="20" t="str">
        <f t="array" ref="N1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괴산고_아_(불고)_8kg_냉장___확정</v>
      </c>
      <c r="O163" s="20" t="str">
        <f>주문[[#This Row],[식사시간]]&amp;"_"&amp;주문[[#This Row],[상품]]&amp;"_"&amp;주문[[#This Row],[단위]]*주문[[#This Row],[수량]]&amp;"kg"&amp;"_"&amp;주문[[#This Row],[확정여부]]</f>
        <v>아침_목심살(돈육)_8kg_확정</v>
      </c>
      <c r="P163" s="3" t="str">
        <f t="array" ref="P163">주문[[#This Row],[돈육두께]]&amp;"*"&amp;주문[[#This Row],[돈육가로]]&amp;"*"&amp;주문[[#This Row],[돈육세로]]</f>
        <v>냉장**</v>
      </c>
      <c r="Q163" s="70">
        <v>44538</v>
      </c>
      <c r="R163" s="70">
        <v>44526</v>
      </c>
      <c r="S163" s="2">
        <f>VLOOKUP(주문[[#This Row],[상품]],품목단위,2,FALSE)</f>
        <v>301102</v>
      </c>
      <c r="T163" s="3" t="s">
        <v>439</v>
      </c>
    </row>
    <row r="164" spans="1:20" ht="12">
      <c r="A164" s="1">
        <v>44538</v>
      </c>
      <c r="B164" s="20" t="s">
        <v>57</v>
      </c>
      <c r="C164" s="3" t="s">
        <v>451</v>
      </c>
      <c r="D164" s="1" t="s">
        <v>158</v>
      </c>
      <c r="E164" s="1" t="s">
        <v>423</v>
      </c>
      <c r="F164" s="44" t="s">
        <v>442</v>
      </c>
      <c r="I164" s="15">
        <f>VLOOKUP(주문[[#This Row],[상품]],품목단위,3,0)</f>
        <v>1</v>
      </c>
      <c r="J164" s="21">
        <f>LOOKUP(2,1/((상품자료[상품]=D164)*(상품자료[단위]=I164)*(상품자료[등록일]&lt;=Q164)),상품자료[단가])</f>
        <v>7700</v>
      </c>
      <c r="K164" s="3">
        <v>7.5</v>
      </c>
      <c r="L164" s="4">
        <f>주문[수량]*주문[단가]</f>
        <v>57750</v>
      </c>
      <c r="M164" s="4" t="s">
        <v>430</v>
      </c>
      <c r="N164" s="20" t="str">
        <f t="array" ref="N1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괴산고_점_(카레)_7.5kg_냉장___확정</v>
      </c>
      <c r="O164" s="20" t="str">
        <f>주문[[#This Row],[식사시간]]&amp;"_"&amp;주문[[#This Row],[상품]]&amp;"_"&amp;주문[[#This Row],[단위]]*주문[[#This Row],[수량]]&amp;"kg"&amp;"_"&amp;주문[[#This Row],[확정여부]]</f>
        <v>점심_뒷다리(돈육)_7.5kg_확정</v>
      </c>
      <c r="P164" s="3" t="str">
        <f t="array" ref="P164">주문[[#This Row],[돈육두께]]&amp;"*"&amp;주문[[#This Row],[돈육가로]]&amp;"*"&amp;주문[[#This Row],[돈육세로]]</f>
        <v>냉장**</v>
      </c>
      <c r="Q164" s="70">
        <v>44538</v>
      </c>
      <c r="R164" s="70">
        <v>44526</v>
      </c>
      <c r="S164" s="2">
        <f>VLOOKUP(주문[[#This Row],[상품]],품목단위,2,FALSE)</f>
        <v>301107</v>
      </c>
    </row>
    <row r="165" spans="1:20" ht="12">
      <c r="A165" s="1">
        <v>44538</v>
      </c>
      <c r="B165" s="20" t="s">
        <v>57</v>
      </c>
      <c r="C165" s="3" t="s">
        <v>69</v>
      </c>
      <c r="D165" s="1" t="s">
        <v>148</v>
      </c>
      <c r="E165" s="1" t="s">
        <v>437</v>
      </c>
      <c r="F165" s="44" t="s">
        <v>443</v>
      </c>
      <c r="I165" s="15">
        <f>VLOOKUP(주문[[#This Row],[상품]],품목단위,3,0)</f>
        <v>1</v>
      </c>
      <c r="J165" s="21">
        <f>LOOKUP(2,1/((상품자료[상품]=D165)*(상품자료[단위]=I165)*(상품자료[등록일]&lt;=Q165)),상품자료[단가])</f>
        <v>27900</v>
      </c>
      <c r="K165" s="3">
        <v>10</v>
      </c>
      <c r="L165" s="4">
        <f>주문[수량]*주문[단가]</f>
        <v>279000</v>
      </c>
      <c r="M165" s="4" t="s">
        <v>430</v>
      </c>
      <c r="N165" s="20" t="str">
        <f t="array" ref="N1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괴산고_저_(편육)_10kg_냉장___확정</v>
      </c>
      <c r="O165" s="20" t="str">
        <f>주문[[#This Row],[식사시간]]&amp;"_"&amp;주문[[#This Row],[상품]]&amp;"_"&amp;주문[[#This Row],[단위]]*주문[[#This Row],[수량]]&amp;"kg"&amp;"_"&amp;주문[[#This Row],[확정여부]]</f>
        <v>저녁_삼겹살_10kg_확정</v>
      </c>
      <c r="P165" s="3" t="str">
        <f t="array" ref="P165">주문[[#This Row],[돈육두께]]&amp;"*"&amp;주문[[#This Row],[돈육가로]]&amp;"*"&amp;주문[[#This Row],[돈육세로]]</f>
        <v>냉장**</v>
      </c>
      <c r="Q165" s="70">
        <v>44538</v>
      </c>
      <c r="R165" s="70">
        <v>44526</v>
      </c>
      <c r="S165" s="2">
        <f>VLOOKUP(주문[[#This Row],[상품]],품목단위,2,FALSE)</f>
        <v>301101</v>
      </c>
      <c r="T165" s="145" t="s">
        <v>512</v>
      </c>
    </row>
    <row r="166" spans="1:20" ht="12">
      <c r="A166" s="1">
        <v>44538</v>
      </c>
      <c r="B166" s="20" t="s">
        <v>55</v>
      </c>
      <c r="C166" s="3" t="s">
        <v>460</v>
      </c>
      <c r="D166" s="1" t="s">
        <v>158</v>
      </c>
      <c r="E166" s="1" t="s">
        <v>464</v>
      </c>
      <c r="F166" s="44" t="s">
        <v>465</v>
      </c>
      <c r="G166" s="44" t="s">
        <v>469</v>
      </c>
      <c r="H166" s="44" t="s">
        <v>468</v>
      </c>
      <c r="I166" s="15">
        <f>VLOOKUP(주문[[#This Row],[상품]],품목단위,3,0)</f>
        <v>1</v>
      </c>
      <c r="J166" s="21">
        <f>LOOKUP(2,1/((상품자료[상품]=D166)*(상품자료[단위]=I166)*(상품자료[등록일]&lt;=Q166)),상품자료[단가])</f>
        <v>7700</v>
      </c>
      <c r="K166" s="3">
        <v>6</v>
      </c>
      <c r="L166" s="4">
        <f>주문[수량]*주문[단가]</f>
        <v>46200</v>
      </c>
      <c r="M166" s="4" t="s">
        <v>462</v>
      </c>
      <c r="N166" s="20" t="str">
        <f t="array" ref="N1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괴산북_공_(불고)_6kg_냉장_약간두께_국물용_확정</v>
      </c>
      <c r="O166" s="20" t="str">
        <f>주문[[#This Row],[식사시간]]&amp;"_"&amp;주문[[#This Row],[상품]]&amp;"_"&amp;주문[[#This Row],[단위]]*주문[[#This Row],[수량]]&amp;"kg"&amp;"_"&amp;주문[[#This Row],[확정여부]]</f>
        <v>공통_뒷다리(돈육)_6kg_확정</v>
      </c>
      <c r="P166" s="3" t="str">
        <f t="array" ref="P166">주문[[#This Row],[돈육두께]]&amp;"*"&amp;주문[[#This Row],[돈육가로]]&amp;"*"&amp;주문[[#This Row],[돈육세로]]</f>
        <v>냉장*약간두께*국물용</v>
      </c>
      <c r="Q166" s="70">
        <v>44538</v>
      </c>
      <c r="R166" s="70">
        <v>44529</v>
      </c>
      <c r="S166" s="2">
        <f>VLOOKUP(주문[[#This Row],[상품]],품목단위,2,FALSE)</f>
        <v>301107</v>
      </c>
      <c r="T166" s="145" t="s">
        <v>511</v>
      </c>
    </row>
    <row r="167" spans="1:20" ht="12">
      <c r="A167" s="1">
        <v>44538</v>
      </c>
      <c r="B167" s="20" t="s">
        <v>39</v>
      </c>
      <c r="C167" s="3" t="s">
        <v>480</v>
      </c>
      <c r="D167" s="1" t="s">
        <v>148</v>
      </c>
      <c r="E167" s="1" t="s">
        <v>481</v>
      </c>
      <c r="F167" s="44" t="s">
        <v>475</v>
      </c>
      <c r="H167" s="44" t="s">
        <v>482</v>
      </c>
      <c r="I167" s="15">
        <f>VLOOKUP(주문[[#This Row],[상품]],품목단위,3,0)</f>
        <v>1</v>
      </c>
      <c r="J167" s="21">
        <f>LOOKUP(2,1/((상품자료[상품]=D167)*(상품자료[단위]=I167)*(상품자료[등록일]&lt;=Q167)),상품자료[단가])</f>
        <v>27900</v>
      </c>
      <c r="K167" s="3">
        <v>2</v>
      </c>
      <c r="L167" s="4">
        <f>주문[수량]*주문[단가]</f>
        <v>55800</v>
      </c>
      <c r="M167" s="4" t="s">
        <v>478</v>
      </c>
      <c r="N167" s="20" t="str">
        <f t="array" ref="N1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성신유_공_(수육)_2kg_냉장__20*적당하게_확정</v>
      </c>
      <c r="O167" s="20" t="str">
        <f>주문[[#This Row],[식사시간]]&amp;"_"&amp;주문[[#This Row],[상품]]&amp;"_"&amp;주문[[#This Row],[단위]]*주문[[#This Row],[수량]]&amp;"kg"&amp;"_"&amp;주문[[#This Row],[확정여부]]</f>
        <v>공통_삼겹살_2kg_확정</v>
      </c>
      <c r="P167" s="3" t="str">
        <f t="array" ref="P167">주문[[#This Row],[돈육두께]]&amp;"*"&amp;주문[[#This Row],[돈육가로]]&amp;"*"&amp;주문[[#This Row],[돈육세로]]</f>
        <v>냉장**20*적당하게</v>
      </c>
      <c r="Q167" s="70">
        <v>44538</v>
      </c>
      <c r="R167" s="70">
        <v>44530</v>
      </c>
      <c r="S167" s="2">
        <f>VLOOKUP(주문[[#This Row],[상품]],품목단위,2,FALSE)</f>
        <v>301101</v>
      </c>
      <c r="T167" s="3" t="s">
        <v>479</v>
      </c>
    </row>
    <row r="168" spans="1:20" ht="12">
      <c r="A168" s="1">
        <v>44538</v>
      </c>
      <c r="B168" s="20" t="s">
        <v>39</v>
      </c>
      <c r="C168" s="3" t="s">
        <v>480</v>
      </c>
      <c r="D168" s="1" t="s">
        <v>118</v>
      </c>
      <c r="E168" s="1" t="s">
        <v>481</v>
      </c>
      <c r="F168" s="44" t="s">
        <v>475</v>
      </c>
      <c r="H168" s="44" t="s">
        <v>482</v>
      </c>
      <c r="I168" s="15">
        <f>VLOOKUP(주문[[#This Row],[상품]],품목단위,3,0)</f>
        <v>1</v>
      </c>
      <c r="J168" s="21">
        <f>LOOKUP(2,1/((상품자료[상품]=D168)*(상품자료[단위]=I168)*(상품자료[등록일]&lt;=Q168)),상품자료[단가])</f>
        <v>27700</v>
      </c>
      <c r="K168" s="3">
        <v>4</v>
      </c>
      <c r="L168" s="4">
        <f>주문[수량]*주문[단가]</f>
        <v>110800</v>
      </c>
      <c r="M168" s="4" t="s">
        <v>478</v>
      </c>
      <c r="N168" s="20" t="str">
        <f t="array" ref="N1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성신유_공_(수육)_4kg_냉장__20*적당하게_확정</v>
      </c>
      <c r="O168" s="20" t="str">
        <f>주문[[#This Row],[식사시간]]&amp;"_"&amp;주문[[#This Row],[상품]]&amp;"_"&amp;주문[[#This Row],[단위]]*주문[[#This Row],[수량]]&amp;"kg"&amp;"_"&amp;주문[[#This Row],[확정여부]]</f>
        <v>공통_목심살(돈육)_4kg_확정</v>
      </c>
      <c r="P168" s="3" t="str">
        <f t="array" ref="P168">주문[[#This Row],[돈육두께]]&amp;"*"&amp;주문[[#This Row],[돈육가로]]&amp;"*"&amp;주문[[#This Row],[돈육세로]]</f>
        <v>냉장**20*적당하게</v>
      </c>
      <c r="Q168" s="70">
        <v>44538</v>
      </c>
      <c r="R168" s="70">
        <v>44530</v>
      </c>
      <c r="S168" s="2">
        <f>VLOOKUP(주문[[#This Row],[상품]],품목단위,2,FALSE)</f>
        <v>301102</v>
      </c>
      <c r="T168" s="3" t="s">
        <v>479</v>
      </c>
    </row>
    <row r="169" spans="1:20" ht="12">
      <c r="A169" s="1">
        <v>44538</v>
      </c>
      <c r="B169" s="20" t="s">
        <v>155</v>
      </c>
      <c r="C169" s="3" t="s">
        <v>480</v>
      </c>
      <c r="D169" s="1" t="s">
        <v>148</v>
      </c>
      <c r="E169" s="1" t="s">
        <v>489</v>
      </c>
      <c r="F169" s="44" t="s">
        <v>475</v>
      </c>
      <c r="H169" s="44" t="s">
        <v>493</v>
      </c>
      <c r="I169" s="15">
        <f>VLOOKUP(주문[[#This Row],[상품]],품목단위,3,0)</f>
        <v>1</v>
      </c>
      <c r="J169" s="21">
        <f>LOOKUP(2,1/((상품자료[상품]=D169)*(상품자료[단위]=I169)*(상품자료[등록일]&lt;=Q169)),상품자료[단가])</f>
        <v>27900</v>
      </c>
      <c r="K169" s="3">
        <v>20</v>
      </c>
      <c r="L169" s="4">
        <f>주문[수량]*주문[단가]</f>
        <v>558000</v>
      </c>
      <c r="M169" s="4" t="s">
        <v>478</v>
      </c>
      <c r="N169" s="20" t="str">
        <f t="array" ref="N1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폴수학_공_(구이)_20kg_냉장__09*길게_확정</v>
      </c>
      <c r="O169" s="20" t="str">
        <f>주문[[#This Row],[식사시간]]&amp;"_"&amp;주문[[#This Row],[상품]]&amp;"_"&amp;주문[[#This Row],[단위]]*주문[[#This Row],[수량]]&amp;"kg"&amp;"_"&amp;주문[[#This Row],[확정여부]]</f>
        <v>공통_삼겹살_20kg_확정</v>
      </c>
      <c r="P169" s="3" t="str">
        <f t="array" ref="P169">주문[[#This Row],[돈육두께]]&amp;"*"&amp;주문[[#This Row],[돈육가로]]&amp;"*"&amp;주문[[#This Row],[돈육세로]]</f>
        <v>냉장**09*길게</v>
      </c>
      <c r="Q169" s="70">
        <v>44538</v>
      </c>
      <c r="R169" s="70">
        <v>44530</v>
      </c>
      <c r="S169" s="2">
        <f>VLOOKUP(주문[[#This Row],[상품]],품목단위,2,FALSE)</f>
        <v>301101</v>
      </c>
    </row>
    <row r="170" spans="1:20" ht="12">
      <c r="A170" s="1">
        <v>44538</v>
      </c>
      <c r="B170" s="20" t="s">
        <v>155</v>
      </c>
      <c r="C170" s="3" t="s">
        <v>480</v>
      </c>
      <c r="D170" s="1" t="s">
        <v>490</v>
      </c>
      <c r="I170" s="15">
        <f>VLOOKUP(주문[[#This Row],[상품]],품목단위,3,0)</f>
        <v>10</v>
      </c>
      <c r="J170" s="21">
        <f>LOOKUP(2,1/((상품자료[상품]=D170)*(상품자료[단위]=I170)*(상품자료[등록일]&lt;=Q170)),상품자료[단가])</f>
        <v>41000</v>
      </c>
      <c r="K170" s="3">
        <v>5</v>
      </c>
      <c r="L170" s="4">
        <f>주문[수량]*주문[단가]</f>
        <v>205000</v>
      </c>
      <c r="M170" s="4" t="s">
        <v>478</v>
      </c>
      <c r="N170" s="20" t="str">
        <f t="array" ref="N1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폴수학_공_()_50kg____확정</v>
      </c>
      <c r="O170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170" s="3" t="str">
        <f t="array" ref="P170">주문[[#This Row],[돈육두께]]&amp;"*"&amp;주문[[#This Row],[돈육가로]]&amp;"*"&amp;주문[[#This Row],[돈육세로]]</f>
        <v>**</v>
      </c>
      <c r="Q170" s="70">
        <v>44538</v>
      </c>
      <c r="R170" s="70"/>
      <c r="S170" s="2" t="str">
        <f>VLOOKUP(주문[[#This Row],[상품]],품목단위,2,FALSE)</f>
        <v>gs00079</v>
      </c>
    </row>
    <row r="171" spans="1:20" ht="12">
      <c r="A171" s="1">
        <v>44538</v>
      </c>
      <c r="B171" s="20" t="s">
        <v>496</v>
      </c>
      <c r="C171" s="3" t="s">
        <v>497</v>
      </c>
      <c r="D171" s="1" t="s">
        <v>498</v>
      </c>
      <c r="I171" s="15">
        <f>VLOOKUP(주문[[#This Row],[상품]],품목단위,3,0)</f>
        <v>1</v>
      </c>
      <c r="J171" s="21">
        <f>LOOKUP(2,1/((상품자료[상품]=D171)*(상품자료[단위]=I171)*(상품자료[등록일]&lt;=Q171)),상품자료[단가])</f>
        <v>50000</v>
      </c>
      <c r="K171" s="3">
        <v>1</v>
      </c>
      <c r="L171" s="4">
        <f>주문[수량]*주문[단가]</f>
        <v>50000</v>
      </c>
      <c r="M171" s="4" t="s">
        <v>499</v>
      </c>
      <c r="N171" s="20" t="str">
        <f t="array" ref="N1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전원어_공_()_1kg____확정</v>
      </c>
      <c r="O171" s="20" t="str">
        <f>주문[[#This Row],[식사시간]]&amp;"_"&amp;주문[[#This Row],[상품]]&amp;"_"&amp;주문[[#This Row],[단위]]*주문[[#This Row],[수량]]&amp;"kg"&amp;"_"&amp;주문[[#This Row],[확정여부]]</f>
        <v>공통_고춧가루(유)_1kg_확정</v>
      </c>
      <c r="P171" s="3" t="str">
        <f t="array" ref="P171">주문[[#This Row],[돈육두께]]&amp;"*"&amp;주문[[#This Row],[돈육가로]]&amp;"*"&amp;주문[[#This Row],[돈육세로]]</f>
        <v>**</v>
      </c>
      <c r="Q171" s="70">
        <v>44538</v>
      </c>
      <c r="S171" s="2" t="str">
        <f>VLOOKUP(주문[[#This Row],[상품]],품목단위,2,FALSE)</f>
        <v>gs00012</v>
      </c>
    </row>
    <row r="172" spans="1:20" ht="12">
      <c r="A172" s="1">
        <v>44539</v>
      </c>
      <c r="B172" s="20" t="s">
        <v>411</v>
      </c>
      <c r="C172" s="3" t="s">
        <v>394</v>
      </c>
      <c r="D172" s="1" t="s">
        <v>120</v>
      </c>
      <c r="E172" s="1" t="s">
        <v>415</v>
      </c>
      <c r="F172" s="44" t="s">
        <v>443</v>
      </c>
      <c r="I172" s="15">
        <f>VLOOKUP(주문[[#This Row],[상품]],품목단위,3,0)</f>
        <v>1</v>
      </c>
      <c r="J172" s="21">
        <f>LOOKUP(2,1/((상품자료[상품]=D172)*(상품자료[단위]=I172)*(상품자료[등록일]&lt;=Q172)),상품자료[단가])</f>
        <v>14400</v>
      </c>
      <c r="K172" s="3">
        <v>3.2</v>
      </c>
      <c r="L172" s="4">
        <f>주문[수량]*주문[단가]</f>
        <v>46080</v>
      </c>
      <c r="M172" s="4" t="s">
        <v>395</v>
      </c>
      <c r="N172" s="20" t="str">
        <f t="array" ref="N1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목도고_공_(불고)_3.2kg_냉장___확정</v>
      </c>
      <c r="O172" s="20" t="str">
        <f>주문[[#This Row],[식사시간]]&amp;"_"&amp;주문[[#This Row],[상품]]&amp;"_"&amp;주문[[#This Row],[단위]]*주문[[#This Row],[수량]]&amp;"kg"&amp;"_"&amp;주문[[#This Row],[확정여부]]</f>
        <v>공통_앞다리(돈육)_3.2kg_확정</v>
      </c>
      <c r="P172" s="3" t="str">
        <f t="array" ref="P172">주문[[#This Row],[돈육두께]]&amp;"*"&amp;주문[[#This Row],[돈육가로]]&amp;"*"&amp;주문[[#This Row],[돈육세로]]</f>
        <v>냉장**</v>
      </c>
      <c r="Q172" s="70">
        <v>44539</v>
      </c>
      <c r="R172" s="70">
        <v>44526</v>
      </c>
      <c r="S172" s="2">
        <f>VLOOKUP(주문[[#This Row],[상품]],품목단위,2,FALSE)</f>
        <v>301103</v>
      </c>
    </row>
    <row r="173" spans="1:20" ht="12">
      <c r="A173" s="1">
        <v>44539</v>
      </c>
      <c r="B173" s="20" t="s">
        <v>44</v>
      </c>
      <c r="C173" s="3" t="s">
        <v>429</v>
      </c>
      <c r="D173" s="1" t="s">
        <v>158</v>
      </c>
      <c r="E173" s="1" t="s">
        <v>433</v>
      </c>
      <c r="F173" s="44" t="s">
        <v>443</v>
      </c>
      <c r="I173" s="15">
        <f>VLOOKUP(주문[[#This Row],[상품]],품목단위,3,0)</f>
        <v>1</v>
      </c>
      <c r="J173" s="21">
        <f>LOOKUP(2,1/((상품자료[상품]=D173)*(상품자료[단위]=I173)*(상품자료[등록일]&lt;=Q173)),상품자료[단가])</f>
        <v>7700</v>
      </c>
      <c r="K173" s="3">
        <v>7</v>
      </c>
      <c r="L173" s="4">
        <f>주문[수량]*주문[단가]</f>
        <v>53900</v>
      </c>
      <c r="M173" s="4" t="s">
        <v>430</v>
      </c>
      <c r="N173" s="20" t="str">
        <f t="array" ref="N1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명덕초_공_(탕수)_7kg_냉장___확정</v>
      </c>
      <c r="O173" s="20" t="str">
        <f>주문[[#This Row],[식사시간]]&amp;"_"&amp;주문[[#This Row],[상품]]&amp;"_"&amp;주문[[#This Row],[단위]]*주문[[#This Row],[수량]]&amp;"kg"&amp;"_"&amp;주문[[#This Row],[확정여부]]</f>
        <v>공통_뒷다리(돈육)_7kg_확정</v>
      </c>
      <c r="P173" s="3" t="str">
        <f t="array" ref="P173">주문[[#This Row],[돈육두께]]&amp;"*"&amp;주문[[#This Row],[돈육가로]]&amp;"*"&amp;주문[[#This Row],[돈육세로]]</f>
        <v>냉장**</v>
      </c>
      <c r="Q173" s="70">
        <v>44539</v>
      </c>
      <c r="R173" s="70">
        <v>44526</v>
      </c>
      <c r="S173" s="2">
        <f>VLOOKUP(주문[[#This Row],[상품]],품목단위,2,FALSE)</f>
        <v>301107</v>
      </c>
      <c r="T173" s="145" t="s">
        <v>520</v>
      </c>
    </row>
    <row r="174" spans="1:20" ht="12">
      <c r="A174" s="1">
        <v>44539</v>
      </c>
      <c r="B174" s="20" t="s">
        <v>57</v>
      </c>
      <c r="C174" s="3" t="s">
        <v>436</v>
      </c>
      <c r="D174" s="1" t="s">
        <v>158</v>
      </c>
      <c r="E174" s="1" t="s">
        <v>425</v>
      </c>
      <c r="F174" s="44" t="s">
        <v>443</v>
      </c>
      <c r="I174" s="15">
        <f>VLOOKUP(주문[[#This Row],[상품]],품목단위,3,0)</f>
        <v>1</v>
      </c>
      <c r="J174" s="21">
        <f>LOOKUP(2,1/((상품자료[상품]=D174)*(상품자료[단위]=I174)*(상품자료[등록일]&lt;=Q174)),상품자료[단가])</f>
        <v>7700</v>
      </c>
      <c r="K174" s="3">
        <v>5</v>
      </c>
      <c r="L174" s="4">
        <f>주문[수량]*주문[단가]</f>
        <v>38500</v>
      </c>
      <c r="M174" s="4" t="s">
        <v>430</v>
      </c>
      <c r="N174" s="20" t="str">
        <f t="array" ref="N1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괴산고_아_(장조)_5kg_냉장___확정</v>
      </c>
      <c r="O174" s="20" t="str">
        <f>주문[[#This Row],[식사시간]]&amp;"_"&amp;주문[[#This Row],[상품]]&amp;"_"&amp;주문[[#This Row],[단위]]*주문[[#This Row],[수량]]&amp;"kg"&amp;"_"&amp;주문[[#This Row],[확정여부]]</f>
        <v>아침_뒷다리(돈육)_5kg_확정</v>
      </c>
      <c r="P174" s="3" t="str">
        <f t="array" ref="P174">주문[[#This Row],[돈육두께]]&amp;"*"&amp;주문[[#This Row],[돈육가로]]&amp;"*"&amp;주문[[#This Row],[돈육세로]]</f>
        <v>냉장**</v>
      </c>
      <c r="Q174" s="70">
        <v>44539</v>
      </c>
      <c r="R174" s="70">
        <v>44526</v>
      </c>
      <c r="S174" s="2">
        <f>VLOOKUP(주문[[#This Row],[상품]],품목단위,2,FALSE)</f>
        <v>301107</v>
      </c>
      <c r="T174" s="3" t="s">
        <v>439</v>
      </c>
    </row>
    <row r="175" spans="1:20" ht="12">
      <c r="A175" s="1">
        <v>44539</v>
      </c>
      <c r="B175" s="20" t="s">
        <v>57</v>
      </c>
      <c r="C175" s="3" t="s">
        <v>451</v>
      </c>
      <c r="D175" s="1" t="s">
        <v>165</v>
      </c>
      <c r="E175" s="1" t="s">
        <v>428</v>
      </c>
      <c r="F175" s="44" t="s">
        <v>443</v>
      </c>
      <c r="H175" s="164" t="s">
        <v>513</v>
      </c>
      <c r="I175" s="15">
        <f>VLOOKUP(주문[[#This Row],[상품]],품목단위,3,0)</f>
        <v>1</v>
      </c>
      <c r="J175" s="21">
        <f>LOOKUP(2,1/((상품자료[상품]=D175)*(상품자료[단위]=I175)*(상품자료[등록일]&lt;=Q175)),상품자료[단가])</f>
        <v>14400</v>
      </c>
      <c r="K175" s="3">
        <v>17</v>
      </c>
      <c r="L175" s="4">
        <f>주문[수량]*주문[단가]</f>
        <v>244800</v>
      </c>
      <c r="M175" s="4" t="s">
        <v>430</v>
      </c>
      <c r="N175" s="20" t="str">
        <f t="array" ref="N1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괴산고_점_(찌게)_17kg_냉장__20*20*20_확정</v>
      </c>
      <c r="O175" s="20" t="str">
        <f>주문[[#This Row],[식사시간]]&amp;"_"&amp;주문[[#This Row],[상품]]&amp;"_"&amp;주문[[#This Row],[단위]]*주문[[#This Row],[수량]]&amp;"kg"&amp;"_"&amp;주문[[#This Row],[확정여부]]</f>
        <v>점심_사태(돈육)_17kg_확정</v>
      </c>
      <c r="P175" s="3" t="str">
        <f t="array" ref="P175">주문[[#This Row],[돈육두께]]&amp;"*"&amp;주문[[#This Row],[돈육가로]]&amp;"*"&amp;주문[[#This Row],[돈육세로]]</f>
        <v>냉장**20*20*20</v>
      </c>
      <c r="Q175" s="70">
        <v>44539</v>
      </c>
      <c r="R175" s="70">
        <v>44526</v>
      </c>
      <c r="S175" s="2">
        <f>VLOOKUP(주문[[#This Row],[상품]],품목단위,2,FALSE)</f>
        <v>301105</v>
      </c>
      <c r="T175" s="145" t="s">
        <v>514</v>
      </c>
    </row>
    <row r="176" spans="1:20" ht="12">
      <c r="A176" s="1">
        <v>44540</v>
      </c>
      <c r="B176" s="20" t="s">
        <v>56</v>
      </c>
      <c r="C176" s="3" t="s">
        <v>394</v>
      </c>
      <c r="D176" s="1" t="s">
        <v>73</v>
      </c>
      <c r="I176" s="15">
        <f>VLOOKUP(주문[[#This Row],[상품]],품목단위,3,0)</f>
        <v>10</v>
      </c>
      <c r="J176" s="21">
        <f>LOOKUP(2,1/((상품자료[상품]=D176)*(상품자료[단위]=I176)*(상품자료[등록일]&lt;=Q176)),상품자료[단가])</f>
        <v>41000</v>
      </c>
      <c r="K176" s="3">
        <v>23</v>
      </c>
      <c r="L176" s="4">
        <f>주문[수량]*주문[단가]</f>
        <v>943000</v>
      </c>
      <c r="M176" s="4" t="s">
        <v>395</v>
      </c>
      <c r="N176" s="20" t="str">
        <f t="array" ref="N1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오성중_공_()_230kg____확정</v>
      </c>
      <c r="O176" s="20" t="str">
        <f>주문[[#This Row],[식사시간]]&amp;"_"&amp;주문[[#This Row],[상품]]&amp;"_"&amp;주문[[#This Row],[단위]]*주문[[#This Row],[수량]]&amp;"kg"&amp;"_"&amp;주문[[#This Row],[확정여부]]</f>
        <v>공통_백미(유)_230kg_확정</v>
      </c>
      <c r="P176" s="3" t="str">
        <f t="array" ref="P176">주문[[#This Row],[돈육두께]]&amp;"*"&amp;주문[[#This Row],[돈육가로]]&amp;"*"&amp;주문[[#This Row],[돈육세로]]</f>
        <v>**</v>
      </c>
      <c r="Q176" s="70">
        <v>44540</v>
      </c>
      <c r="S176" s="2" t="str">
        <f>VLOOKUP(주문[[#This Row],[상품]],품목단위,2,FALSE)</f>
        <v>gs00079</v>
      </c>
    </row>
    <row r="177" spans="1:20" ht="12">
      <c r="A177" s="1">
        <v>44540</v>
      </c>
      <c r="B177" s="20" t="s">
        <v>39</v>
      </c>
      <c r="C177" s="3" t="s">
        <v>480</v>
      </c>
      <c r="D177" s="1" t="s">
        <v>120</v>
      </c>
      <c r="E177" s="1" t="s">
        <v>483</v>
      </c>
      <c r="F177" s="44" t="s">
        <v>475</v>
      </c>
      <c r="H177" s="44" t="s">
        <v>484</v>
      </c>
      <c r="I177" s="15">
        <f>VLOOKUP(주문[[#This Row],[상품]],품목단위,3,0)</f>
        <v>1</v>
      </c>
      <c r="J177" s="21" t="e">
        <f>LOOKUP(2,1/((상품자료[상품]=D177)*(상품자료[단위]=I177)*(상품자료[등록일]&lt;=Q177)),상품자료[단가])</f>
        <v>#N/A</v>
      </c>
      <c r="K177" s="3">
        <v>2</v>
      </c>
      <c r="L177" s="4" t="e">
        <f>주문[수량]*주문[단가]</f>
        <v>#N/A</v>
      </c>
      <c r="M177" s="4" t="s">
        <v>132</v>
      </c>
      <c r="N177" s="20" t="str">
        <f t="array" ref="N1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성신유_공_(카레)_2kg_냉장__10*10*10_취소</v>
      </c>
      <c r="O177" s="20" t="str">
        <f>주문[[#This Row],[식사시간]]&amp;"_"&amp;주문[[#This Row],[상품]]&amp;"_"&amp;주문[[#This Row],[단위]]*주문[[#This Row],[수량]]&amp;"kg"&amp;"_"&amp;주문[[#This Row],[확정여부]]</f>
        <v>공통_앞다리(돈육)_2kg_취소</v>
      </c>
      <c r="P177" s="3" t="str">
        <f t="array" ref="P177">주문[[#This Row],[돈육두께]]&amp;"*"&amp;주문[[#This Row],[돈육가로]]&amp;"*"&amp;주문[[#This Row],[돈육세로]]</f>
        <v>냉장**10*10*10</v>
      </c>
      <c r="R177" s="70">
        <v>44530</v>
      </c>
      <c r="S177" s="2">
        <f>VLOOKUP(주문[[#This Row],[상품]],품목단위,2,FALSE)</f>
        <v>301103</v>
      </c>
      <c r="T177" s="3" t="s">
        <v>519</v>
      </c>
    </row>
    <row r="178" spans="1:20" ht="12">
      <c r="A178" s="1">
        <v>44540</v>
      </c>
      <c r="B178" s="20" t="s">
        <v>35</v>
      </c>
      <c r="C178" s="3" t="s">
        <v>509</v>
      </c>
      <c r="D178" s="1" t="s">
        <v>73</v>
      </c>
      <c r="I178" s="15">
        <f>VLOOKUP(주문[[#This Row],[상품]],품목단위,3,0)</f>
        <v>10</v>
      </c>
      <c r="J178" s="21">
        <f>LOOKUP(2,1/((상품자료[상품]=D178)*(상품자료[단위]=I178)*(상품자료[등록일]&lt;=Q178)),상품자료[단가])</f>
        <v>41000</v>
      </c>
      <c r="K178" s="3">
        <v>2</v>
      </c>
      <c r="L178" s="4">
        <f>주문[수량]*주문[단가]</f>
        <v>82000</v>
      </c>
      <c r="M178" s="4" t="s">
        <v>510</v>
      </c>
      <c r="N178" s="20" t="str">
        <f t="array" ref="N1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송면어_공_()_20kg____확정</v>
      </c>
      <c r="O178" s="20" t="str">
        <f>주문[[#This Row],[식사시간]]&amp;"_"&amp;주문[[#This Row],[상품]]&amp;"_"&amp;주문[[#This Row],[단위]]*주문[[#This Row],[수량]]&amp;"kg"&amp;"_"&amp;주문[[#This Row],[확정여부]]</f>
        <v>공통_백미(유)_20kg_확정</v>
      </c>
      <c r="P178" s="3" t="str">
        <f t="array" ref="P178">주문[[#This Row],[돈육두께]]&amp;"*"&amp;주문[[#This Row],[돈육가로]]&amp;"*"&amp;주문[[#This Row],[돈육세로]]</f>
        <v>**</v>
      </c>
      <c r="Q178" s="70">
        <v>44540</v>
      </c>
      <c r="S178" s="2" t="str">
        <f>VLOOKUP(주문[[#This Row],[상품]],품목단위,2,FALSE)</f>
        <v>gs00079</v>
      </c>
    </row>
    <row r="179" spans="1:20" ht="12">
      <c r="A179" s="1">
        <v>44540</v>
      </c>
      <c r="B179" s="20" t="s">
        <v>35</v>
      </c>
      <c r="C179" s="3" t="s">
        <v>509</v>
      </c>
      <c r="D179" s="1" t="s">
        <v>61</v>
      </c>
      <c r="I179" s="15">
        <f>VLOOKUP(주문[[#This Row],[상품]],품목단위,3,0)</f>
        <v>10</v>
      </c>
      <c r="J179" s="21">
        <f>LOOKUP(2,1/((상품자료[상품]=D179)*(상품자료[단위]=I179)*(상품자료[등록일]&lt;=Q179)),상품자료[단가])</f>
        <v>42500</v>
      </c>
      <c r="K179" s="3">
        <v>1</v>
      </c>
      <c r="L179" s="4">
        <f>주문[수량]*주문[단가]</f>
        <v>42500</v>
      </c>
      <c r="M179" s="4" t="s">
        <v>64</v>
      </c>
      <c r="N179" s="20" t="str">
        <f t="array" ref="N1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송면어_공_()_10kg____확정</v>
      </c>
      <c r="O179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179" s="3" t="str">
        <f t="array" ref="P179">주문[[#This Row],[돈육두께]]&amp;"*"&amp;주문[[#This Row],[돈육가로]]&amp;"*"&amp;주문[[#This Row],[돈육세로]]</f>
        <v>**</v>
      </c>
      <c r="Q179" s="70">
        <v>44540</v>
      </c>
      <c r="S179" s="2" t="str">
        <f>VLOOKUP(주문[[#This Row],[상품]],품목단위,2,FALSE)</f>
        <v>gs00148</v>
      </c>
    </row>
    <row r="180" spans="1:20" ht="12">
      <c r="A180" s="1">
        <v>44540</v>
      </c>
      <c r="B180" s="20" t="s">
        <v>36</v>
      </c>
      <c r="C180" s="3" t="s">
        <v>515</v>
      </c>
      <c r="D180" s="1" t="s">
        <v>118</v>
      </c>
      <c r="F180" s="44" t="s">
        <v>516</v>
      </c>
      <c r="H180" s="44" t="s">
        <v>517</v>
      </c>
      <c r="I180" s="15">
        <f>VLOOKUP(주문[[#This Row],[상품]],품목단위,3,0)</f>
        <v>1</v>
      </c>
      <c r="J180" s="21">
        <f>LOOKUP(2,1/((상품자료[상품]=D180)*(상품자료[단위]=I180)*(상품자료[등록일]&lt;=Q180)),상품자료[단가])</f>
        <v>27700</v>
      </c>
      <c r="K180" s="3">
        <v>4</v>
      </c>
      <c r="L180" s="4">
        <f>주문[수량]*주문[단가]</f>
        <v>110800</v>
      </c>
      <c r="M180" s="4" t="s">
        <v>518</v>
      </c>
      <c r="N180" s="20" t="str">
        <f t="array" ref="N1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사리어_공_()_4kg_냉장__03*적당하게_확정</v>
      </c>
      <c r="O180" s="20" t="str">
        <f>주문[[#This Row],[식사시간]]&amp;"_"&amp;주문[[#This Row],[상품]]&amp;"_"&amp;주문[[#This Row],[단위]]*주문[[#This Row],[수량]]&amp;"kg"&amp;"_"&amp;주문[[#This Row],[확정여부]]</f>
        <v>공통_목심살(돈육)_4kg_확정</v>
      </c>
      <c r="P180" s="3" t="str">
        <f t="array" ref="P180">주문[[#This Row],[돈육두께]]&amp;"*"&amp;주문[[#This Row],[돈육가로]]&amp;"*"&amp;주문[[#This Row],[돈육세로]]</f>
        <v>냉장**03*적당하게</v>
      </c>
      <c r="Q180" s="70">
        <v>44540</v>
      </c>
      <c r="S180" s="2">
        <f>VLOOKUP(주문[[#This Row],[상품]],품목단위,2,FALSE)</f>
        <v>301102</v>
      </c>
    </row>
    <row r="181" spans="1:20" ht="12">
      <c r="A181" s="1">
        <v>44540</v>
      </c>
      <c r="B181" s="20" t="s">
        <v>28</v>
      </c>
      <c r="C181" s="3" t="s">
        <v>68</v>
      </c>
      <c r="D181" s="1" t="s">
        <v>508</v>
      </c>
      <c r="I181" s="15">
        <f>VLOOKUP(주문[[#This Row],[상품]],품목단위,3,0)</f>
        <v>1</v>
      </c>
      <c r="J181" s="21">
        <f>LOOKUP(2,1/((상품자료[상품]=D181)*(상품자료[단위]=I181)*(상품자료[등록일]&lt;=Q181)),상품자료[단가])</f>
        <v>50000</v>
      </c>
      <c r="K181" s="3">
        <v>18</v>
      </c>
      <c r="L181" s="4">
        <f>주문[수량]*주문[단가]</f>
        <v>900000</v>
      </c>
      <c r="M181" s="4" t="s">
        <v>64</v>
      </c>
      <c r="N181" s="20" t="str">
        <f t="array" ref="N1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괴산어_공_()_18kg____확정</v>
      </c>
      <c r="O181" s="20" t="str">
        <f>주문[[#This Row],[식사시간]]&amp;"_"&amp;주문[[#This Row],[상품]]&amp;"_"&amp;주문[[#This Row],[단위]]*주문[[#This Row],[수량]]&amp;"kg"&amp;"_"&amp;주문[[#This Row],[확정여부]]</f>
        <v>공통_고춧가루(유)_18kg_확정</v>
      </c>
      <c r="P181" s="3" t="str">
        <f t="array" ref="P181">주문[[#This Row],[돈육두께]]&amp;"*"&amp;주문[[#This Row],[돈육가로]]&amp;"*"&amp;주문[[#This Row],[돈육세로]]</f>
        <v>**</v>
      </c>
      <c r="Q181" s="70">
        <v>44536</v>
      </c>
      <c r="S181" s="2" t="str">
        <f>VLOOKUP(주문[[#This Row],[상품]],품목단위,2,FALSE)</f>
        <v>gs00012</v>
      </c>
    </row>
    <row r="182" spans="1:20" ht="12">
      <c r="A182" s="1">
        <v>44543</v>
      </c>
      <c r="B182" s="20" t="s">
        <v>411</v>
      </c>
      <c r="C182" s="3" t="s">
        <v>394</v>
      </c>
      <c r="D182" s="1" t="s">
        <v>158</v>
      </c>
      <c r="E182" s="1" t="s">
        <v>383</v>
      </c>
      <c r="F182" s="44" t="s">
        <v>443</v>
      </c>
      <c r="I182" s="15">
        <f>VLOOKUP(주문[[#This Row],[상품]],품목단위,3,0)</f>
        <v>1</v>
      </c>
      <c r="J182" s="21">
        <f>LOOKUP(2,1/((상품자료[상품]=D182)*(상품자료[단위]=I182)*(상품자료[등록일]&lt;=Q182)),상품자료[단가])</f>
        <v>7700</v>
      </c>
      <c r="K182" s="3">
        <v>0.5</v>
      </c>
      <c r="L182" s="4">
        <f>주문[수량]*주문[단가]</f>
        <v>3850</v>
      </c>
      <c r="M182" s="4" t="s">
        <v>395</v>
      </c>
      <c r="N182" s="20" t="str">
        <f t="array" ref="N1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목도고_공_(다짐)_0.5kg_냉장___확정</v>
      </c>
      <c r="O182" s="20" t="str">
        <f>주문[[#This Row],[식사시간]]&amp;"_"&amp;주문[[#This Row],[상품]]&amp;"_"&amp;주문[[#This Row],[단위]]*주문[[#This Row],[수량]]&amp;"kg"&amp;"_"&amp;주문[[#This Row],[확정여부]]</f>
        <v>공통_뒷다리(돈육)_0.5kg_확정</v>
      </c>
      <c r="P182" s="3" t="str">
        <f t="array" ref="P182">주문[[#This Row],[돈육두께]]&amp;"*"&amp;주문[[#This Row],[돈육가로]]&amp;"*"&amp;주문[[#This Row],[돈육세로]]</f>
        <v>냉장**</v>
      </c>
      <c r="Q182" s="70">
        <v>44543</v>
      </c>
      <c r="R182" s="70">
        <v>44526</v>
      </c>
      <c r="S182" s="2">
        <f>VLOOKUP(주문[[#This Row],[상품]],품목단위,2,FALSE)</f>
        <v>301107</v>
      </c>
    </row>
    <row r="183" spans="1:20" ht="12">
      <c r="A183" s="1">
        <v>44543</v>
      </c>
      <c r="B183" s="20" t="s">
        <v>50</v>
      </c>
      <c r="C183" s="3" t="s">
        <v>394</v>
      </c>
      <c r="D183" s="1" t="s">
        <v>118</v>
      </c>
      <c r="E183" s="1" t="s">
        <v>421</v>
      </c>
      <c r="H183" s="158" t="s">
        <v>450</v>
      </c>
      <c r="I183" s="15">
        <f>VLOOKUP(주문[[#This Row],[상품]],품목단위,3,0)</f>
        <v>1</v>
      </c>
      <c r="J183" s="21">
        <f>LOOKUP(2,1/((상품자료[상품]=D183)*(상품자료[단위]=I183)*(상품자료[등록일]&lt;=Q183)),상품자료[단가])</f>
        <v>27700</v>
      </c>
      <c r="K183" s="3">
        <v>4</v>
      </c>
      <c r="L183" s="4">
        <f>주문[수량]*주문[단가]</f>
        <v>110800</v>
      </c>
      <c r="M183" s="4" t="s">
        <v>395</v>
      </c>
      <c r="N183" s="20" t="str">
        <f t="array" ref="N1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송면초_공_(깍뚝)_4kg___20*20*20_확정</v>
      </c>
      <c r="O183" s="20" t="str">
        <f>주문[[#This Row],[식사시간]]&amp;"_"&amp;주문[[#This Row],[상품]]&amp;"_"&amp;주문[[#This Row],[단위]]*주문[[#This Row],[수량]]&amp;"kg"&amp;"_"&amp;주문[[#This Row],[확정여부]]</f>
        <v>공통_목심살(돈육)_4kg_확정</v>
      </c>
      <c r="P183" s="3" t="str">
        <f t="array" ref="P183">주문[[#This Row],[돈육두께]]&amp;"*"&amp;주문[[#This Row],[돈육가로]]&amp;"*"&amp;주문[[#This Row],[돈육세로]]</f>
        <v>**20*20*20</v>
      </c>
      <c r="Q183" s="70">
        <v>44543</v>
      </c>
      <c r="R183" s="70">
        <v>44526</v>
      </c>
      <c r="S183" s="2">
        <f>VLOOKUP(주문[[#This Row],[상품]],품목단위,2,FALSE)</f>
        <v>301102</v>
      </c>
    </row>
    <row r="184" spans="1:20" ht="12">
      <c r="A184" s="1">
        <v>44543</v>
      </c>
      <c r="B184" s="20" t="s">
        <v>50</v>
      </c>
      <c r="C184" s="3" t="s">
        <v>394</v>
      </c>
      <c r="D184" s="1" t="s">
        <v>159</v>
      </c>
      <c r="E184" s="1" t="s">
        <v>425</v>
      </c>
      <c r="H184" s="158" t="s">
        <v>450</v>
      </c>
      <c r="I184" s="15">
        <f>VLOOKUP(주문[[#This Row],[상품]],품목단위,3,0)</f>
        <v>1</v>
      </c>
      <c r="J184" s="21">
        <f>LOOKUP(2,1/((상품자료[상품]=D184)*(상품자료[단위]=I184)*(상품자료[등록일]&lt;=Q184)),상품자료[단가])</f>
        <v>12800</v>
      </c>
      <c r="K184" s="3">
        <v>5.5</v>
      </c>
      <c r="L184" s="4">
        <f>주문[수량]*주문[단가]</f>
        <v>70400</v>
      </c>
      <c r="M184" s="4" t="s">
        <v>395</v>
      </c>
      <c r="N184" s="20" t="str">
        <f t="array" ref="N1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송면초_공_(장조)_5.5kg___20*20*20_확정</v>
      </c>
      <c r="O184" s="20" t="str">
        <f>주문[[#This Row],[식사시간]]&amp;"_"&amp;주문[[#This Row],[상품]]&amp;"_"&amp;주문[[#This Row],[단위]]*주문[[#This Row],[수량]]&amp;"kg"&amp;"_"&amp;주문[[#This Row],[확정여부]]</f>
        <v>공통_안심(돈육)_5.5kg_확정</v>
      </c>
      <c r="P184" s="3" t="str">
        <f t="array" ref="P184">주문[[#This Row],[돈육두께]]&amp;"*"&amp;주문[[#This Row],[돈육가로]]&amp;"*"&amp;주문[[#This Row],[돈육세로]]</f>
        <v>**20*20*20</v>
      </c>
      <c r="Q184" s="70">
        <v>44543</v>
      </c>
      <c r="R184" s="70">
        <v>44526</v>
      </c>
      <c r="S184" s="2">
        <f>VLOOKUP(주문[[#This Row],[상품]],품목단위,2,FALSE)</f>
        <v>301106</v>
      </c>
    </row>
    <row r="185" spans="1:20" ht="12">
      <c r="A185" s="1">
        <v>44544</v>
      </c>
      <c r="B185" s="20" t="s">
        <v>45</v>
      </c>
      <c r="C185" s="3" t="s">
        <v>68</v>
      </c>
      <c r="D185" s="1" t="s">
        <v>73</v>
      </c>
      <c r="I185" s="15">
        <f>VLOOKUP(주문[[#This Row],[상품]],품목단위,3,0)</f>
        <v>10</v>
      </c>
      <c r="J185" s="21">
        <f>LOOKUP(2,1/((상품자료[상품]=D185)*(상품자료[단위]=I185)*(상품자료[등록일]&lt;=Q185)),상품자료[단가])</f>
        <v>41000</v>
      </c>
      <c r="K185" s="3">
        <v>22</v>
      </c>
      <c r="L185" s="4">
        <f>주문[수량]*주문[단가]</f>
        <v>902000</v>
      </c>
      <c r="M185" s="4" t="s">
        <v>64</v>
      </c>
      <c r="N185" s="20" t="str">
        <f t="array" ref="N1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동인초_공_()_220kg____확정</v>
      </c>
      <c r="O185" s="20" t="str">
        <f>주문[[#This Row],[식사시간]]&amp;"_"&amp;주문[[#This Row],[상품]]&amp;"_"&amp;주문[[#This Row],[단위]]*주문[[#This Row],[수량]]&amp;"kg"&amp;"_"&amp;주문[[#This Row],[확정여부]]</f>
        <v>공통_백미(유)_220kg_확정</v>
      </c>
      <c r="P185" s="3" t="str">
        <f t="array" ref="P185">주문[[#This Row],[돈육두께]]&amp;"*"&amp;주문[[#This Row],[돈육가로]]&amp;"*"&amp;주문[[#This Row],[돈육세로]]</f>
        <v>**</v>
      </c>
      <c r="Q185" s="70">
        <v>44544</v>
      </c>
      <c r="S185" s="2" t="str">
        <f>VLOOKUP(주문[[#This Row],[상품]],품목단위,2,FALSE)</f>
        <v>gs00079</v>
      </c>
    </row>
    <row r="186" spans="1:20" ht="12">
      <c r="A186" s="1">
        <v>44544</v>
      </c>
      <c r="B186" s="20" t="s">
        <v>45</v>
      </c>
      <c r="C186" s="3" t="s">
        <v>68</v>
      </c>
      <c r="D186" s="1" t="s">
        <v>61</v>
      </c>
      <c r="I186" s="15">
        <f>VLOOKUP(주문[[#This Row],[상품]],품목단위,3,0)</f>
        <v>10</v>
      </c>
      <c r="J186" s="21">
        <f>LOOKUP(2,1/((상품자료[상품]=D186)*(상품자료[단위]=I186)*(상품자료[등록일]&lt;=Q186)),상품자료[단가])</f>
        <v>42500</v>
      </c>
      <c r="K186" s="3">
        <v>4</v>
      </c>
      <c r="L186" s="4">
        <f>주문[수량]*주문[단가]</f>
        <v>170000</v>
      </c>
      <c r="M186" s="4" t="s">
        <v>64</v>
      </c>
      <c r="N186" s="20" t="str">
        <f t="array" ref="N1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동인초_공_()_40kg____확정</v>
      </c>
      <c r="O186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186" s="3" t="str">
        <f t="array" ref="P186">주문[[#This Row],[돈육두께]]&amp;"*"&amp;주문[[#This Row],[돈육가로]]&amp;"*"&amp;주문[[#This Row],[돈육세로]]</f>
        <v>**</v>
      </c>
      <c r="Q186" s="70">
        <v>44544</v>
      </c>
      <c r="S186" s="2" t="str">
        <f>VLOOKUP(주문[[#This Row],[상품]],품목단위,2,FALSE)</f>
        <v>gs00148</v>
      </c>
    </row>
    <row r="187" spans="1:20" ht="12">
      <c r="A187" s="1">
        <v>44544</v>
      </c>
      <c r="B187" s="20" t="s">
        <v>36</v>
      </c>
      <c r="C187" s="3" t="s">
        <v>394</v>
      </c>
      <c r="D187" s="1" t="s">
        <v>120</v>
      </c>
      <c r="E187" s="1" t="s">
        <v>129</v>
      </c>
      <c r="I187" s="15">
        <f>VLOOKUP(주문[[#This Row],[상품]],품목단위,3,0)</f>
        <v>1</v>
      </c>
      <c r="J187" s="21">
        <f>LOOKUP(2,1/((상품자료[상품]=D187)*(상품자료[단위]=I187)*(상품자료[등록일]&lt;=Q187)),상품자료[단가])</f>
        <v>14400</v>
      </c>
      <c r="K187" s="3">
        <v>4</v>
      </c>
      <c r="L187" s="4">
        <f>주문[수량]*주문[단가]</f>
        <v>57600</v>
      </c>
      <c r="M187" s="4" t="s">
        <v>395</v>
      </c>
      <c r="N187" s="20" t="str">
        <f t="array" ref="N1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사리어_공_(조림)_4kg____확정</v>
      </c>
      <c r="O187" s="20" t="str">
        <f>주문[[#This Row],[식사시간]]&amp;"_"&amp;주문[[#This Row],[상품]]&amp;"_"&amp;주문[[#This Row],[단위]]*주문[[#This Row],[수량]]&amp;"kg"&amp;"_"&amp;주문[[#This Row],[확정여부]]</f>
        <v>공통_앞다리(돈육)_4kg_확정</v>
      </c>
      <c r="P187" s="3" t="str">
        <f t="array" ref="P187">주문[[#This Row],[돈육두께]]&amp;"*"&amp;주문[[#This Row],[돈육가로]]&amp;"*"&amp;주문[[#This Row],[돈육세로]]</f>
        <v>**</v>
      </c>
      <c r="Q187" s="70">
        <v>44544</v>
      </c>
      <c r="R187" s="70">
        <v>44526</v>
      </c>
      <c r="S187" s="2">
        <f>VLOOKUP(주문[[#This Row],[상품]],품목단위,2,FALSE)</f>
        <v>301103</v>
      </c>
    </row>
    <row r="188" spans="1:20" ht="12">
      <c r="A188" s="1">
        <v>44544</v>
      </c>
      <c r="B188" s="20" t="s">
        <v>411</v>
      </c>
      <c r="C188" s="3" t="s">
        <v>394</v>
      </c>
      <c r="D188" s="1" t="s">
        <v>416</v>
      </c>
      <c r="E188" s="1" t="s">
        <v>415</v>
      </c>
      <c r="F188" s="44" t="s">
        <v>443</v>
      </c>
      <c r="I188" s="15">
        <f>VLOOKUP(주문[[#This Row],[상품]],품목단위,3,0)</f>
        <v>1</v>
      </c>
      <c r="J188" s="21">
        <f>LOOKUP(2,1/((상품자료[상품]=D188)*(상품자료[단위]=I188)*(상품자료[등록일]&lt;=Q188)),상품자료[단가])</f>
        <v>14400</v>
      </c>
      <c r="K188" s="3">
        <v>3.2</v>
      </c>
      <c r="L188" s="4">
        <f>주문[수량]*주문[단가]</f>
        <v>46080</v>
      </c>
      <c r="M188" s="4" t="s">
        <v>395</v>
      </c>
      <c r="N188" s="20" t="str">
        <f t="array" ref="N1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목도고_공_(불고)_3.2kg_냉장___확정</v>
      </c>
      <c r="O188" s="20" t="str">
        <f>주문[[#This Row],[식사시간]]&amp;"_"&amp;주문[[#This Row],[상품]]&amp;"_"&amp;주문[[#This Row],[단위]]*주문[[#This Row],[수량]]&amp;"kg"&amp;"_"&amp;주문[[#This Row],[확정여부]]</f>
        <v>공통_앞다리(돈육)_3.2kg_확정</v>
      </c>
      <c r="P188" s="3" t="str">
        <f t="array" ref="P188">주문[[#This Row],[돈육두께]]&amp;"*"&amp;주문[[#This Row],[돈육가로]]&amp;"*"&amp;주문[[#This Row],[돈육세로]]</f>
        <v>냉장**</v>
      </c>
      <c r="Q188" s="70">
        <v>44544</v>
      </c>
      <c r="R188" s="70">
        <v>44526</v>
      </c>
      <c r="S188" s="2">
        <f>VLOOKUP(주문[[#This Row],[상품]],품목단위,2,FALSE)</f>
        <v>301103</v>
      </c>
    </row>
    <row r="189" spans="1:20" ht="12">
      <c r="A189" s="1">
        <v>44544</v>
      </c>
      <c r="B189" s="20" t="s">
        <v>50</v>
      </c>
      <c r="C189" s="3" t="s">
        <v>394</v>
      </c>
      <c r="D189" s="1" t="s">
        <v>158</v>
      </c>
      <c r="E189" s="1" t="s">
        <v>383</v>
      </c>
      <c r="H189" s="44" t="s">
        <v>448</v>
      </c>
      <c r="I189" s="15">
        <f>VLOOKUP(주문[[#This Row],[상품]],품목단위,3,0)</f>
        <v>1</v>
      </c>
      <c r="J189" s="21">
        <f>LOOKUP(2,1/((상품자료[상품]=D189)*(상품자료[단위]=I189)*(상품자료[등록일]&lt;=Q189)),상품자료[단가])</f>
        <v>7700</v>
      </c>
      <c r="K189" s="3">
        <v>1</v>
      </c>
      <c r="L189" s="4">
        <f>주문[수량]*주문[단가]</f>
        <v>7700</v>
      </c>
      <c r="M189" s="4" t="s">
        <v>395</v>
      </c>
      <c r="N189" s="20" t="str">
        <f t="array" ref="N1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송면초_공_(다짐)_1kg___적당_확정</v>
      </c>
      <c r="O189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189" s="3" t="str">
        <f t="array" ref="P189">주문[[#This Row],[돈육두께]]&amp;"*"&amp;주문[[#This Row],[돈육가로]]&amp;"*"&amp;주문[[#This Row],[돈육세로]]</f>
        <v>**적당</v>
      </c>
      <c r="Q189" s="70">
        <v>44544</v>
      </c>
      <c r="R189" s="70">
        <v>44526</v>
      </c>
      <c r="S189" s="2">
        <f>VLOOKUP(주문[[#This Row],[상품]],품목단위,2,FALSE)</f>
        <v>301107</v>
      </c>
    </row>
    <row r="190" spans="1:20" ht="12">
      <c r="A190" s="1">
        <v>44544</v>
      </c>
      <c r="B190" s="20" t="s">
        <v>29</v>
      </c>
      <c r="C190" s="3" t="s">
        <v>429</v>
      </c>
      <c r="D190" s="1" t="s">
        <v>120</v>
      </c>
      <c r="E190" s="1" t="s">
        <v>431</v>
      </c>
      <c r="I190" s="15">
        <f>VLOOKUP(주문[[#This Row],[상품]],품목단위,3,0)</f>
        <v>1</v>
      </c>
      <c r="J190" s="21">
        <f>LOOKUP(2,1/((상품자료[상품]=D190)*(상품자료[단위]=I190)*(상품자료[등록일]&lt;=Q190)),상품자료[단가])</f>
        <v>14400</v>
      </c>
      <c r="K190" s="3">
        <v>3</v>
      </c>
      <c r="L190" s="4">
        <f>주문[수량]*주문[단가]</f>
        <v>43200</v>
      </c>
      <c r="M190" s="4" t="s">
        <v>430</v>
      </c>
      <c r="N190" s="20" t="str">
        <f t="array" ref="N1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제일어_공_(주물)_3kg____확정</v>
      </c>
      <c r="O190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190" s="3" t="str">
        <f t="array" ref="P190">주문[[#This Row],[돈육두께]]&amp;"*"&amp;주문[[#This Row],[돈육가로]]&amp;"*"&amp;주문[[#This Row],[돈육세로]]</f>
        <v>**</v>
      </c>
      <c r="Q190" s="70">
        <v>44544</v>
      </c>
      <c r="R190" s="70">
        <v>44526</v>
      </c>
      <c r="S190" s="2">
        <f>VLOOKUP(주문[[#This Row],[상품]],품목단위,2,FALSE)</f>
        <v>301103</v>
      </c>
    </row>
    <row r="191" spans="1:20" ht="12">
      <c r="A191" s="1">
        <v>44544</v>
      </c>
      <c r="B191" s="20" t="s">
        <v>44</v>
      </c>
      <c r="C191" s="3" t="s">
        <v>429</v>
      </c>
      <c r="D191" s="1" t="s">
        <v>158</v>
      </c>
      <c r="E191" s="1" t="s">
        <v>383</v>
      </c>
      <c r="F191" s="44" t="s">
        <v>443</v>
      </c>
      <c r="I191" s="15">
        <f>VLOOKUP(주문[[#This Row],[상품]],품목단위,3,0)</f>
        <v>1</v>
      </c>
      <c r="J191" s="21">
        <f>LOOKUP(2,1/((상품자료[상품]=D191)*(상품자료[단위]=I191)*(상품자료[등록일]&lt;=Q191)),상품자료[단가])</f>
        <v>7700</v>
      </c>
      <c r="K191" s="3">
        <v>2</v>
      </c>
      <c r="L191" s="4">
        <f>주문[수량]*주문[단가]</f>
        <v>15400</v>
      </c>
      <c r="M191" s="4" t="s">
        <v>430</v>
      </c>
      <c r="N191" s="20" t="str">
        <f t="array" ref="N1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명덕초_공_(다짐)_2kg_냉장___확정</v>
      </c>
      <c r="O191" s="20" t="str">
        <f>주문[[#This Row],[식사시간]]&amp;"_"&amp;주문[[#This Row],[상품]]&amp;"_"&amp;주문[[#This Row],[단위]]*주문[[#This Row],[수량]]&amp;"kg"&amp;"_"&amp;주문[[#This Row],[확정여부]]</f>
        <v>공통_뒷다리(돈육)_2kg_확정</v>
      </c>
      <c r="P191" s="3" t="str">
        <f t="array" ref="P191">주문[[#This Row],[돈육두께]]&amp;"*"&amp;주문[[#This Row],[돈육가로]]&amp;"*"&amp;주문[[#This Row],[돈육세로]]</f>
        <v>냉장**</v>
      </c>
      <c r="Q191" s="70">
        <v>44544</v>
      </c>
      <c r="R191" s="70">
        <v>44526</v>
      </c>
      <c r="S191" s="2">
        <f>VLOOKUP(주문[[#This Row],[상품]],품목단위,2,FALSE)</f>
        <v>301107</v>
      </c>
    </row>
    <row r="192" spans="1:20" ht="12">
      <c r="A192" s="1">
        <v>44544</v>
      </c>
      <c r="B192" s="20" t="s">
        <v>57</v>
      </c>
      <c r="C192" s="3" t="s">
        <v>69</v>
      </c>
      <c r="D192" s="1" t="s">
        <v>167</v>
      </c>
      <c r="I192" s="15">
        <f>VLOOKUP(주문[[#This Row],[상품]],품목단위,3,0)</f>
        <v>1</v>
      </c>
      <c r="J192" s="21" t="e">
        <f>LOOKUP(2,1/((상품자료[상품]=D192)*(상품자료[단위]=I192)*(상품자료[등록일]&lt;=Q192)),상품자료[단가])</f>
        <v>#N/A</v>
      </c>
      <c r="K192" s="3">
        <v>10</v>
      </c>
      <c r="L192" s="4" t="e">
        <f>주문[수량]*주문[단가]</f>
        <v>#N/A</v>
      </c>
      <c r="M192" s="4" t="s">
        <v>132</v>
      </c>
      <c r="N192" s="20" t="str">
        <f t="array" ref="N1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괴산고_저_()_10kg____취소</v>
      </c>
      <c r="O192" s="20" t="str">
        <f>주문[[#This Row],[식사시간]]&amp;"_"&amp;주문[[#This Row],[상품]]&amp;"_"&amp;주문[[#This Row],[단위]]*주문[[#This Row],[수량]]&amp;"kg"&amp;"_"&amp;주문[[#This Row],[확정여부]]</f>
        <v>저녁_갈비(돈육)_10kg_취소</v>
      </c>
      <c r="P192" s="3" t="str">
        <f t="array" ref="P192">주문[[#This Row],[돈육두께]]&amp;"*"&amp;주문[[#This Row],[돈육가로]]&amp;"*"&amp;주문[[#This Row],[돈육세로]]</f>
        <v>**</v>
      </c>
      <c r="R192" s="70">
        <v>44526</v>
      </c>
      <c r="S192" s="2">
        <f>VLOOKUP(주문[[#This Row],[상품]],품목단위,2,FALSE)</f>
        <v>301109</v>
      </c>
    </row>
    <row r="193" spans="1:20" ht="12">
      <c r="A193" s="1">
        <v>44544</v>
      </c>
      <c r="B193" s="20" t="s">
        <v>55</v>
      </c>
      <c r="C193" s="3" t="s">
        <v>460</v>
      </c>
      <c r="D193" s="1" t="s">
        <v>158</v>
      </c>
      <c r="E193" s="1" t="s">
        <v>464</v>
      </c>
      <c r="F193" s="44" t="s">
        <v>465</v>
      </c>
      <c r="G193" s="44" t="s">
        <v>466</v>
      </c>
      <c r="H193" s="44" t="s">
        <v>467</v>
      </c>
      <c r="I193" s="15">
        <f>VLOOKUP(주문[[#This Row],[상품]],품목단위,3,0)</f>
        <v>1</v>
      </c>
      <c r="J193" s="21">
        <f>LOOKUP(2,1/((상품자료[상품]=D193)*(상품자료[단위]=I193)*(상품자료[등록일]&lt;=Q193)),상품자료[단가])</f>
        <v>7700</v>
      </c>
      <c r="K193" s="3">
        <v>6.5</v>
      </c>
      <c r="L193" s="4">
        <f>주문[수량]*주문[단가]</f>
        <v>50050</v>
      </c>
      <c r="M193" s="4" t="s">
        <v>462</v>
      </c>
      <c r="N193" s="20" t="str">
        <f t="array" ref="N1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괴산북_공_(불고)_6.5kg_냉장_지방약간_너무두껍지않게_확정</v>
      </c>
      <c r="O193" s="20" t="str">
        <f>주문[[#This Row],[식사시간]]&amp;"_"&amp;주문[[#This Row],[상품]]&amp;"_"&amp;주문[[#This Row],[단위]]*주문[[#This Row],[수량]]&amp;"kg"&amp;"_"&amp;주문[[#This Row],[확정여부]]</f>
        <v>공통_뒷다리(돈육)_6.5kg_확정</v>
      </c>
      <c r="P193" s="3" t="str">
        <f t="array" ref="P193">주문[[#This Row],[돈육두께]]&amp;"*"&amp;주문[[#This Row],[돈육가로]]&amp;"*"&amp;주문[[#This Row],[돈육세로]]</f>
        <v>냉장*지방약간*너무두껍지않게</v>
      </c>
      <c r="Q193" s="70">
        <v>44544</v>
      </c>
      <c r="R193" s="70">
        <v>44529</v>
      </c>
      <c r="S193" s="2">
        <f>VLOOKUP(주문[[#This Row],[상품]],품목단위,2,FALSE)</f>
        <v>301107</v>
      </c>
    </row>
    <row r="194" spans="1:20" ht="12">
      <c r="A194" s="1">
        <v>44544</v>
      </c>
      <c r="B194" s="20" t="s">
        <v>39</v>
      </c>
      <c r="C194" s="3" t="s">
        <v>480</v>
      </c>
      <c r="D194" s="1" t="s">
        <v>120</v>
      </c>
      <c r="E194" s="1" t="s">
        <v>485</v>
      </c>
      <c r="F194" s="44" t="s">
        <v>475</v>
      </c>
      <c r="H194" s="44" t="s">
        <v>494</v>
      </c>
      <c r="I194" s="15">
        <f>VLOOKUP(주문[[#This Row],[상품]],품목단위,3,0)</f>
        <v>1</v>
      </c>
      <c r="J194" s="21">
        <f>LOOKUP(2,1/((상품자료[상품]=D194)*(상품자료[단위]=I194)*(상품자료[등록일]&lt;=Q194)),상품자료[단가])</f>
        <v>14400</v>
      </c>
      <c r="K194" s="3">
        <v>4</v>
      </c>
      <c r="L194" s="4">
        <f>주문[수량]*주문[단가]</f>
        <v>57600</v>
      </c>
      <c r="M194" s="4" t="s">
        <v>478</v>
      </c>
      <c r="N194" s="20" t="str">
        <f t="array" ref="N1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성신유_공_(불고)_4kg_냉장__03*20*20_확정</v>
      </c>
      <c r="O194" s="20" t="str">
        <f>주문[[#This Row],[식사시간]]&amp;"_"&amp;주문[[#This Row],[상품]]&amp;"_"&amp;주문[[#This Row],[단위]]*주문[[#This Row],[수량]]&amp;"kg"&amp;"_"&amp;주문[[#This Row],[확정여부]]</f>
        <v>공통_앞다리(돈육)_4kg_확정</v>
      </c>
      <c r="P194" s="3" t="str">
        <f t="array" ref="P194">주문[[#This Row],[돈육두께]]&amp;"*"&amp;주문[[#This Row],[돈육가로]]&amp;"*"&amp;주문[[#This Row],[돈육세로]]</f>
        <v>냉장**03*20*20</v>
      </c>
      <c r="Q194" s="70">
        <v>44544</v>
      </c>
      <c r="R194" s="70">
        <v>44530</v>
      </c>
      <c r="S194" s="2">
        <f>VLOOKUP(주문[[#This Row],[상품]],품목단위,2,FALSE)</f>
        <v>301103</v>
      </c>
      <c r="T194" s="3" t="s">
        <v>479</v>
      </c>
    </row>
    <row r="195" spans="1:20" ht="12">
      <c r="A195" s="1">
        <v>44544</v>
      </c>
      <c r="B195" s="20" t="s">
        <v>28</v>
      </c>
      <c r="C195" s="3" t="s">
        <v>501</v>
      </c>
      <c r="D195" s="1" t="s">
        <v>120</v>
      </c>
      <c r="E195" s="1" t="s">
        <v>504</v>
      </c>
      <c r="F195" s="44" t="s">
        <v>505</v>
      </c>
      <c r="G195" s="44" t="s">
        <v>506</v>
      </c>
      <c r="H195" s="44" t="s">
        <v>507</v>
      </c>
      <c r="I195" s="15">
        <f>VLOOKUP(주문[[#This Row],[상품]],품목단위,3,0)</f>
        <v>1</v>
      </c>
      <c r="J195" s="21">
        <f>LOOKUP(2,1/((상품자료[상품]=D195)*(상품자료[단위]=I195)*(상품자료[등록일]&lt;=Q195)),상품자료[단가])</f>
        <v>14400</v>
      </c>
      <c r="K195" s="3">
        <v>6</v>
      </c>
      <c r="L195" s="4">
        <f>주문[수량]*주문[단가]</f>
        <v>86400</v>
      </c>
      <c r="M195" s="4" t="s">
        <v>502</v>
      </c>
      <c r="N195" s="20" t="str">
        <f t="array" ref="N1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괴산어_공_(조림)_6kg_냉장_단호박조림_03*적당_확정</v>
      </c>
      <c r="O195" s="20" t="str">
        <f>주문[[#This Row],[식사시간]]&amp;"_"&amp;주문[[#This Row],[상품]]&amp;"_"&amp;주문[[#This Row],[단위]]*주문[[#This Row],[수량]]&amp;"kg"&amp;"_"&amp;주문[[#This Row],[확정여부]]</f>
        <v>공통_앞다리(돈육)_6kg_확정</v>
      </c>
      <c r="P195" s="3" t="str">
        <f t="array" ref="P195">주문[[#This Row],[돈육두께]]&amp;"*"&amp;주문[[#This Row],[돈육가로]]&amp;"*"&amp;주문[[#This Row],[돈육세로]]</f>
        <v>냉장*단호박조림*03*적당</v>
      </c>
      <c r="Q195" s="70">
        <v>44544</v>
      </c>
      <c r="S195" s="2">
        <f>VLOOKUP(주문[[#This Row],[상품]],품목단위,2,FALSE)</f>
        <v>301103</v>
      </c>
    </row>
    <row r="196" spans="1:20" ht="12">
      <c r="A196" s="1">
        <v>44545</v>
      </c>
      <c r="B196" s="20" t="s">
        <v>47</v>
      </c>
      <c r="C196" s="3" t="s">
        <v>394</v>
      </c>
      <c r="D196" s="1" t="s">
        <v>120</v>
      </c>
      <c r="E196" s="1" t="s">
        <v>423</v>
      </c>
      <c r="F196" s="44" t="s">
        <v>443</v>
      </c>
      <c r="H196" s="13" t="s">
        <v>522</v>
      </c>
      <c r="I196" s="15">
        <f>VLOOKUP(주문[[#This Row],[상품]],품목단위,3,0)</f>
        <v>1</v>
      </c>
      <c r="J196" s="21">
        <f>LOOKUP(2,1/((상품자료[상품]=D196)*(상품자료[단위]=I196)*(상품자료[등록일]&lt;=Q196)),상품자료[단가])</f>
        <v>14400</v>
      </c>
      <c r="K196" s="3">
        <v>1.5</v>
      </c>
      <c r="L196" s="4">
        <f>주문[수량]*주문[단가]</f>
        <v>21600</v>
      </c>
      <c r="M196" s="4" t="s">
        <v>395</v>
      </c>
      <c r="N196" s="20" t="str">
        <f t="array" ref="N1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백봉초_공_(카레)_1.5kg_냉장__09*10*10_확정</v>
      </c>
      <c r="O196" s="20" t="str">
        <f>주문[[#This Row],[식사시간]]&amp;"_"&amp;주문[[#This Row],[상품]]&amp;"_"&amp;주문[[#This Row],[단위]]*주문[[#This Row],[수량]]&amp;"kg"&amp;"_"&amp;주문[[#This Row],[확정여부]]</f>
        <v>공통_앞다리(돈육)_1.5kg_확정</v>
      </c>
      <c r="P196" s="3" t="str">
        <f t="array" ref="P196">주문[[#This Row],[돈육두께]]&amp;"*"&amp;주문[[#This Row],[돈육가로]]&amp;"*"&amp;주문[[#This Row],[돈육세로]]</f>
        <v>냉장**09*10*10</v>
      </c>
      <c r="Q196" s="70">
        <v>44545</v>
      </c>
      <c r="R196" s="70">
        <v>44526</v>
      </c>
      <c r="S196" s="2">
        <f>VLOOKUP(주문[[#This Row],[상품]],품목단위,2,FALSE)</f>
        <v>301103</v>
      </c>
    </row>
    <row r="197" spans="1:20" ht="12">
      <c r="A197" s="1">
        <v>44545</v>
      </c>
      <c r="B197" s="20" t="s">
        <v>46</v>
      </c>
      <c r="C197" s="3" t="s">
        <v>394</v>
      </c>
      <c r="D197" s="1" t="s">
        <v>120</v>
      </c>
      <c r="E197" s="1" t="s">
        <v>423</v>
      </c>
      <c r="F197" s="44" t="s">
        <v>443</v>
      </c>
      <c r="H197" s="13" t="s">
        <v>522</v>
      </c>
      <c r="I197" s="15">
        <f>VLOOKUP(주문[[#This Row],[상품]],품목단위,3,0)</f>
        <v>1</v>
      </c>
      <c r="J197" s="21">
        <f>LOOKUP(2,1/((상품자료[상품]=D197)*(상품자료[단위]=I197)*(상품자료[등록일]&lt;=Q197)),상품자료[단가])</f>
        <v>14400</v>
      </c>
      <c r="K197" s="3">
        <v>2</v>
      </c>
      <c r="L197" s="4">
        <f>주문[수량]*주문[단가]</f>
        <v>28800</v>
      </c>
      <c r="M197" s="4" t="s">
        <v>395</v>
      </c>
      <c r="N197" s="20" t="str">
        <f t="array" ref="N1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문광초_공_(카레)_2kg_냉장__09*10*10_확정</v>
      </c>
      <c r="O197" s="20" t="str">
        <f>주문[[#This Row],[식사시간]]&amp;"_"&amp;주문[[#This Row],[상품]]&amp;"_"&amp;주문[[#This Row],[단위]]*주문[[#This Row],[수량]]&amp;"kg"&amp;"_"&amp;주문[[#This Row],[확정여부]]</f>
        <v>공통_앞다리(돈육)_2kg_확정</v>
      </c>
      <c r="P197" s="3" t="str">
        <f t="array" ref="P197">주문[[#This Row],[돈육두께]]&amp;"*"&amp;주문[[#This Row],[돈육가로]]&amp;"*"&amp;주문[[#This Row],[돈육세로]]</f>
        <v>냉장**09*10*10</v>
      </c>
      <c r="Q197" s="70">
        <v>44545</v>
      </c>
      <c r="R197" s="70">
        <v>44526</v>
      </c>
      <c r="S197" s="2">
        <f>VLOOKUP(주문[[#This Row],[상품]],품목단위,2,FALSE)</f>
        <v>301103</v>
      </c>
    </row>
    <row r="198" spans="1:20" ht="12">
      <c r="A198" s="1">
        <v>44545</v>
      </c>
      <c r="B198" s="20" t="s">
        <v>57</v>
      </c>
      <c r="C198" s="3" t="s">
        <v>451</v>
      </c>
      <c r="D198" s="1" t="s">
        <v>158</v>
      </c>
      <c r="E198" s="1" t="s">
        <v>423</v>
      </c>
      <c r="F198" s="44" t="s">
        <v>443</v>
      </c>
      <c r="I198" s="15">
        <f>VLOOKUP(주문[[#This Row],[상품]],품목단위,3,0)</f>
        <v>1</v>
      </c>
      <c r="J198" s="21" t="e">
        <f>LOOKUP(2,1/((상품자료[상품]=D198)*(상품자료[단위]=I198)*(상품자료[등록일]&lt;=Q198)),상품자료[단가])</f>
        <v>#N/A</v>
      </c>
      <c r="K198" s="3">
        <v>6.5</v>
      </c>
      <c r="L198" s="4" t="e">
        <f>주문[수량]*주문[단가]</f>
        <v>#N/A</v>
      </c>
      <c r="M198" s="4" t="s">
        <v>132</v>
      </c>
      <c r="N198" s="20" t="str">
        <f t="array" ref="N1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괴산고_점_(카레)_6.5kg_냉장___취소</v>
      </c>
      <c r="O198" s="20" t="str">
        <f>주문[[#This Row],[식사시간]]&amp;"_"&amp;주문[[#This Row],[상품]]&amp;"_"&amp;주문[[#This Row],[단위]]*주문[[#This Row],[수량]]&amp;"kg"&amp;"_"&amp;주문[[#This Row],[확정여부]]</f>
        <v>점심_뒷다리(돈육)_6.5kg_취소</v>
      </c>
      <c r="P198" s="3" t="str">
        <f t="array" ref="P198">주문[[#This Row],[돈육두께]]&amp;"*"&amp;주문[[#This Row],[돈육가로]]&amp;"*"&amp;주문[[#This Row],[돈육세로]]</f>
        <v>냉장**</v>
      </c>
      <c r="R198" s="70">
        <v>44526</v>
      </c>
      <c r="S198" s="2">
        <f>VLOOKUP(주문[[#This Row],[상품]],품목단위,2,FALSE)</f>
        <v>301107</v>
      </c>
    </row>
    <row r="199" spans="1:20" ht="12">
      <c r="A199" s="1">
        <v>44545</v>
      </c>
      <c r="B199" s="20" t="s">
        <v>155</v>
      </c>
      <c r="C199" s="3" t="s">
        <v>480</v>
      </c>
      <c r="D199" s="1" t="s">
        <v>491</v>
      </c>
      <c r="E199" s="1" t="s">
        <v>481</v>
      </c>
      <c r="F199" s="44" t="s">
        <v>475</v>
      </c>
      <c r="H199" s="44" t="s">
        <v>492</v>
      </c>
      <c r="I199" s="15">
        <f>VLOOKUP(주문[[#This Row],[상품]],품목단위,3,0)</f>
        <v>1</v>
      </c>
      <c r="J199" s="21">
        <f>LOOKUP(2,1/((상품자료[상품]=D199)*(상품자료[단위]=I199)*(상품자료[등록일]&lt;=Q199)),상품자료[단가])</f>
        <v>27900</v>
      </c>
      <c r="K199" s="3">
        <v>18</v>
      </c>
      <c r="L199" s="4">
        <f>주문[수량]*주문[단가]</f>
        <v>502200</v>
      </c>
      <c r="M199" s="4" t="s">
        <v>478</v>
      </c>
      <c r="N199" s="20" t="str">
        <f t="array" ref="N1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폴수학_공_(수육)_18kg_냉장__60*길게_확정</v>
      </c>
      <c r="O199" s="20" t="str">
        <f>주문[[#This Row],[식사시간]]&amp;"_"&amp;주문[[#This Row],[상품]]&amp;"_"&amp;주문[[#This Row],[단위]]*주문[[#This Row],[수량]]&amp;"kg"&amp;"_"&amp;주문[[#This Row],[확정여부]]</f>
        <v>공통_삼겹살_18kg_확정</v>
      </c>
      <c r="P199" s="3" t="str">
        <f t="array" ref="P199">주문[[#This Row],[돈육두께]]&amp;"*"&amp;주문[[#This Row],[돈육가로]]&amp;"*"&amp;주문[[#This Row],[돈육세로]]</f>
        <v>냉장**60*길게</v>
      </c>
      <c r="Q199" s="70">
        <v>44545</v>
      </c>
      <c r="R199" s="70">
        <v>44530</v>
      </c>
      <c r="S199" s="2">
        <f>VLOOKUP(주문[[#This Row],[상품]],품목단위,2,FALSE)</f>
        <v>301101</v>
      </c>
    </row>
    <row r="200" spans="1:20" ht="12">
      <c r="A200" s="1">
        <v>44545</v>
      </c>
      <c r="B200" s="20" t="s">
        <v>48</v>
      </c>
      <c r="C200" s="3" t="s">
        <v>538</v>
      </c>
      <c r="D200" s="1" t="s">
        <v>539</v>
      </c>
      <c r="I200" s="15">
        <f>VLOOKUP(주문[[#This Row],[상품]],품목단위,3,0)</f>
        <v>10</v>
      </c>
      <c r="J200" s="21">
        <f>LOOKUP(2,1/((상품자료[상품]=D200)*(상품자료[단위]=I200)*(상품자료[등록일]&lt;=Q200)),상품자료[단가])</f>
        <v>41000</v>
      </c>
      <c r="K200" s="3">
        <v>10</v>
      </c>
      <c r="L200" s="4">
        <f>주문[수량]*주문[단가]</f>
        <v>410000</v>
      </c>
      <c r="M200" s="4"/>
      <c r="N200" s="20" t="str">
        <f t="array" ref="N2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연풍초_공_()_100kg____</v>
      </c>
      <c r="O200" s="20" t="str">
        <f>주문[[#This Row],[식사시간]]&amp;"_"&amp;주문[[#This Row],[상품]]&amp;"_"&amp;주문[[#This Row],[단위]]*주문[[#This Row],[수량]]&amp;"kg"&amp;"_"&amp;주문[[#This Row],[확정여부]]</f>
        <v>공통_백미(유)_100kg_</v>
      </c>
      <c r="P200" s="3" t="str">
        <f t="array" ref="P200">주문[[#This Row],[돈육두께]]&amp;"*"&amp;주문[[#This Row],[돈육가로]]&amp;"*"&amp;주문[[#This Row],[돈육세로]]</f>
        <v>**</v>
      </c>
      <c r="Q200" s="70">
        <v>44545</v>
      </c>
      <c r="S200" s="2" t="str">
        <f>VLOOKUP(주문[[#This Row],[상품]],품목단위,2,FALSE)</f>
        <v>gs00079</v>
      </c>
    </row>
    <row r="201" spans="1:20" ht="12">
      <c r="A201" s="1">
        <v>44545</v>
      </c>
      <c r="B201" s="20" t="s">
        <v>48</v>
      </c>
      <c r="C201" s="3" t="s">
        <v>68</v>
      </c>
      <c r="D201" s="1" t="s">
        <v>540</v>
      </c>
      <c r="I201" s="15">
        <f>VLOOKUP(주문[[#This Row],[상품]],품목단위,3,0)</f>
        <v>10</v>
      </c>
      <c r="J201" s="21">
        <f>LOOKUP(2,1/((상품자료[상품]=D201)*(상품자료[단위]=I201)*(상품자료[등록일]&lt;=Q201)),상품자료[단가])</f>
        <v>42500</v>
      </c>
      <c r="K201" s="3">
        <v>2</v>
      </c>
      <c r="L201" s="4">
        <f>주문[수량]*주문[단가]</f>
        <v>85000</v>
      </c>
      <c r="M201" s="4"/>
      <c r="N201" s="20" t="str">
        <f t="array" ref="N2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연풍초_공_()_20kg____</v>
      </c>
      <c r="O201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201" s="3" t="str">
        <f t="array" ref="P201">주문[[#This Row],[돈육두께]]&amp;"*"&amp;주문[[#This Row],[돈육가로]]&amp;"*"&amp;주문[[#This Row],[돈육세로]]</f>
        <v>**</v>
      </c>
      <c r="Q201" s="70">
        <v>44545</v>
      </c>
      <c r="S201" s="2" t="str">
        <f>VLOOKUP(주문[[#This Row],[상품]],품목단위,2,FALSE)</f>
        <v>gs00148</v>
      </c>
    </row>
    <row r="202" spans="1:20" ht="12">
      <c r="A202" s="1">
        <v>44546</v>
      </c>
      <c r="B202" s="20" t="s">
        <v>36</v>
      </c>
      <c r="C202" s="3" t="s">
        <v>394</v>
      </c>
      <c r="D202" s="1" t="s">
        <v>73</v>
      </c>
      <c r="I202" s="15">
        <f>VLOOKUP(주문[[#This Row],[상품]],품목단위,3,0)</f>
        <v>10</v>
      </c>
      <c r="J202" s="21">
        <f>LOOKUP(2,1/((상품자료[상품]=D202)*(상품자료[단위]=I202)*(상품자료[등록일]&lt;=Q202)),상품자료[단가])</f>
        <v>41000</v>
      </c>
      <c r="K202" s="3">
        <v>9</v>
      </c>
      <c r="L202" s="4">
        <f>주문[수량]*주문[단가]</f>
        <v>369000</v>
      </c>
      <c r="M202" s="4" t="s">
        <v>395</v>
      </c>
      <c r="N202" s="20" t="str">
        <f t="array" ref="N20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사리어_공_()_90kg____확정</v>
      </c>
      <c r="O202" s="20" t="str">
        <f>주문[[#This Row],[식사시간]]&amp;"_"&amp;주문[[#This Row],[상품]]&amp;"_"&amp;주문[[#This Row],[단위]]*주문[[#This Row],[수량]]&amp;"kg"&amp;"_"&amp;주문[[#This Row],[확정여부]]</f>
        <v>공통_백미(유)_90kg_확정</v>
      </c>
      <c r="P202" s="3" t="str">
        <f t="array" ref="P202">주문[[#This Row],[돈육두께]]&amp;"*"&amp;주문[[#This Row],[돈육가로]]&amp;"*"&amp;주문[[#This Row],[돈육세로]]</f>
        <v>**</v>
      </c>
      <c r="Q202" s="70">
        <v>44546</v>
      </c>
      <c r="S202" s="2" t="str">
        <f>VLOOKUP(주문[[#This Row],[상품]],품목단위,2,FALSE)</f>
        <v>gs00079</v>
      </c>
      <c r="T202" s="3" t="s">
        <v>407</v>
      </c>
    </row>
    <row r="203" spans="1:20" ht="12">
      <c r="A203" s="1">
        <v>44546</v>
      </c>
      <c r="B203" s="20" t="s">
        <v>36</v>
      </c>
      <c r="C203" s="3" t="s">
        <v>394</v>
      </c>
      <c r="D203" s="1" t="s">
        <v>61</v>
      </c>
      <c r="I203" s="15">
        <f>VLOOKUP(주문[[#This Row],[상품]],품목단위,3,0)</f>
        <v>10</v>
      </c>
      <c r="J203" s="21">
        <f>LOOKUP(2,1/((상품자료[상품]=D203)*(상품자료[단위]=I203)*(상품자료[등록일]&lt;=Q203)),상품자료[단가])</f>
        <v>42500</v>
      </c>
      <c r="K203" s="3">
        <v>1</v>
      </c>
      <c r="L203" s="4">
        <f>주문[수량]*주문[단가]</f>
        <v>42500</v>
      </c>
      <c r="M203" s="4" t="s">
        <v>395</v>
      </c>
      <c r="N203" s="20" t="str">
        <f t="array" ref="N20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사리어_공_()_10kg____확정</v>
      </c>
      <c r="O203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203" s="3" t="str">
        <f t="array" ref="P203">주문[[#This Row],[돈육두께]]&amp;"*"&amp;주문[[#This Row],[돈육가로]]&amp;"*"&amp;주문[[#This Row],[돈육세로]]</f>
        <v>**</v>
      </c>
      <c r="Q203" s="70">
        <v>44546</v>
      </c>
      <c r="S203" s="2" t="str">
        <f>VLOOKUP(주문[[#This Row],[상품]],품목단위,2,FALSE)</f>
        <v>gs00148</v>
      </c>
      <c r="T203" s="3" t="s">
        <v>407</v>
      </c>
    </row>
    <row r="204" spans="1:20" ht="12">
      <c r="A204" s="1">
        <v>44546</v>
      </c>
      <c r="B204" s="20" t="s">
        <v>36</v>
      </c>
      <c r="C204" s="3" t="s">
        <v>394</v>
      </c>
      <c r="D204" s="1" t="s">
        <v>9</v>
      </c>
      <c r="I204" s="15">
        <f>VLOOKUP(주문[[#This Row],[상품]],품목단위,3,0)</f>
        <v>1</v>
      </c>
      <c r="J204" s="21">
        <f>LOOKUP(2,1/((상품자료[상품]=D204)*(상품자료[단위]=I204)*(상품자료[등록일]&lt;=Q204)),상품자료[단가])</f>
        <v>50000</v>
      </c>
      <c r="K204" s="3">
        <v>3</v>
      </c>
      <c r="L204" s="4">
        <f>주문[수량]*주문[단가]</f>
        <v>150000</v>
      </c>
      <c r="M204" s="4" t="s">
        <v>395</v>
      </c>
      <c r="N204" s="20" t="str">
        <f t="array" ref="N20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사리어_공_()_3kg____확정</v>
      </c>
      <c r="O204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204" s="3" t="str">
        <f t="array" ref="P204">주문[[#This Row],[돈육두께]]&amp;"*"&amp;주문[[#This Row],[돈육가로]]&amp;"*"&amp;주문[[#This Row],[돈육세로]]</f>
        <v>**</v>
      </c>
      <c r="Q204" s="70">
        <v>44546</v>
      </c>
      <c r="S204" s="2" t="str">
        <f>VLOOKUP(주문[[#This Row],[상품]],품목단위,2,FALSE)</f>
        <v>gs00012</v>
      </c>
    </row>
    <row r="205" spans="1:20" ht="12">
      <c r="A205" s="1">
        <v>44546</v>
      </c>
      <c r="B205" s="20" t="s">
        <v>36</v>
      </c>
      <c r="C205" s="3" t="s">
        <v>394</v>
      </c>
      <c r="D205" s="1" t="s">
        <v>62</v>
      </c>
      <c r="I205" s="15">
        <f>VLOOKUP(주문[[#This Row],[상품]],품목단위,3,0)</f>
        <v>1</v>
      </c>
      <c r="J205" s="21">
        <f>LOOKUP(2,1/((상품자료[상품]=D205)*(상품자료[단위]=I205)*(상품자료[등록일]&lt;=Q205)),상품자료[단가])</f>
        <v>13880</v>
      </c>
      <c r="K205" s="3">
        <v>2</v>
      </c>
      <c r="L205" s="4">
        <f>주문[수량]*주문[단가]</f>
        <v>27760</v>
      </c>
      <c r="M205" s="4" t="s">
        <v>395</v>
      </c>
      <c r="N205" s="20" t="str">
        <f t="array" ref="N20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사리어_공_()_2kg____확정</v>
      </c>
      <c r="O205" s="20" t="str">
        <f>주문[[#This Row],[식사시간]]&amp;"_"&amp;주문[[#This Row],[상품]]&amp;"_"&amp;주문[[#This Row],[단위]]*주문[[#This Row],[수량]]&amp;"kg"&amp;"_"&amp;주문[[#This Row],[확정여부]]</f>
        <v>공통_혼합5곡(무)_2kg_확정</v>
      </c>
      <c r="P205" s="3" t="str">
        <f t="array" ref="P205">주문[[#This Row],[돈육두께]]&amp;"*"&amp;주문[[#This Row],[돈육가로]]&amp;"*"&amp;주문[[#This Row],[돈육세로]]</f>
        <v>**</v>
      </c>
      <c r="Q205" s="70">
        <v>44546</v>
      </c>
      <c r="S205" s="2" t="str">
        <f>VLOOKUP(주문[[#This Row],[상품]],품목단위,2,FALSE)</f>
        <v>gs00175</v>
      </c>
    </row>
    <row r="206" spans="1:20" ht="12">
      <c r="A206" s="1">
        <v>44546</v>
      </c>
      <c r="B206" s="20" t="s">
        <v>57</v>
      </c>
      <c r="C206" s="3" t="s">
        <v>436</v>
      </c>
      <c r="D206" s="1" t="s">
        <v>118</v>
      </c>
      <c r="E206" s="1" t="s">
        <v>141</v>
      </c>
      <c r="F206" s="44" t="s">
        <v>443</v>
      </c>
      <c r="I206" s="15">
        <f>VLOOKUP(주문[[#This Row],[상품]],품목단위,3,0)</f>
        <v>1</v>
      </c>
      <c r="J206" s="21" t="e">
        <f>LOOKUP(2,1/((상품자료[상품]=D206)*(상품자료[단위]=I206)*(상품자료[등록일]&lt;=Q206)),상품자료[단가])</f>
        <v>#N/A</v>
      </c>
      <c r="K206" s="3">
        <v>2</v>
      </c>
      <c r="L206" s="4" t="e">
        <f>주문[수량]*주문[단가]</f>
        <v>#N/A</v>
      </c>
      <c r="M206" s="4" t="s">
        <v>132</v>
      </c>
      <c r="N206" s="20" t="str">
        <f t="array" ref="N20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괴산고_아_(불고)_2kg_냉장___취소</v>
      </c>
      <c r="O206" s="20" t="str">
        <f>주문[[#This Row],[식사시간]]&amp;"_"&amp;주문[[#This Row],[상품]]&amp;"_"&amp;주문[[#This Row],[단위]]*주문[[#This Row],[수량]]&amp;"kg"&amp;"_"&amp;주문[[#This Row],[확정여부]]</f>
        <v>아침_목심살(돈육)_2kg_취소</v>
      </c>
      <c r="P206" s="3" t="str">
        <f t="array" ref="P206">주문[[#This Row],[돈육두께]]&amp;"*"&amp;주문[[#This Row],[돈육가로]]&amp;"*"&amp;주문[[#This Row],[돈육세로]]</f>
        <v>냉장**</v>
      </c>
      <c r="R206" s="70">
        <v>44526</v>
      </c>
      <c r="S206" s="2">
        <f>VLOOKUP(주문[[#This Row],[상품]],품목단위,2,FALSE)</f>
        <v>301102</v>
      </c>
      <c r="T206" s="3" t="s">
        <v>439</v>
      </c>
    </row>
    <row r="207" spans="1:20" ht="12">
      <c r="A207" s="1">
        <v>44547</v>
      </c>
      <c r="B207" s="20" t="s">
        <v>57</v>
      </c>
      <c r="C207" s="3" t="s">
        <v>451</v>
      </c>
      <c r="D207" s="1" t="s">
        <v>118</v>
      </c>
      <c r="E207" s="1" t="s">
        <v>141</v>
      </c>
      <c r="F207" s="44" t="s">
        <v>443</v>
      </c>
      <c r="I207" s="15">
        <f>VLOOKUP(주문[[#This Row],[상품]],품목단위,3,0)</f>
        <v>1</v>
      </c>
      <c r="J207" s="21" t="e">
        <f>LOOKUP(2,1/((상품자료[상품]=D207)*(상품자료[단위]=I207)*(상품자료[등록일]&lt;=Q207)),상품자료[단가])</f>
        <v>#N/A</v>
      </c>
      <c r="K207" s="3">
        <v>33</v>
      </c>
      <c r="L207" s="4" t="e">
        <f>주문[수량]*주문[단가]</f>
        <v>#N/A</v>
      </c>
      <c r="M207" s="4" t="s">
        <v>132</v>
      </c>
      <c r="N207" s="20" t="str">
        <f t="array" ref="N20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괴산고_점_(불고)_33kg_냉장___취소</v>
      </c>
      <c r="O207" s="20" t="str">
        <f>주문[[#This Row],[식사시간]]&amp;"_"&amp;주문[[#This Row],[상품]]&amp;"_"&amp;주문[[#This Row],[단위]]*주문[[#This Row],[수량]]&amp;"kg"&amp;"_"&amp;주문[[#This Row],[확정여부]]</f>
        <v>점심_목심살(돈육)_33kg_취소</v>
      </c>
      <c r="P207" s="3" t="str">
        <f t="array" ref="P207">주문[[#This Row],[돈육두께]]&amp;"*"&amp;주문[[#This Row],[돈육가로]]&amp;"*"&amp;주문[[#This Row],[돈육세로]]</f>
        <v>냉장**</v>
      </c>
      <c r="R207" s="70">
        <v>44526</v>
      </c>
      <c r="S207" s="2">
        <f>VLOOKUP(주문[[#This Row],[상품]],품목단위,2,FALSE)</f>
        <v>301102</v>
      </c>
    </row>
    <row r="208" spans="1:20" ht="12">
      <c r="A208" s="1">
        <v>44547</v>
      </c>
      <c r="B208" s="20" t="s">
        <v>39</v>
      </c>
      <c r="C208" s="3" t="s">
        <v>480</v>
      </c>
      <c r="D208" s="1" t="s">
        <v>138</v>
      </c>
      <c r="E208" s="1" t="s">
        <v>486</v>
      </c>
      <c r="F208" s="44" t="s">
        <v>453</v>
      </c>
      <c r="G208" s="44" t="s">
        <v>487</v>
      </c>
      <c r="H208" s="44" t="s">
        <v>488</v>
      </c>
      <c r="I208" s="15">
        <f>VLOOKUP(주문[[#This Row],[상품]],품목단위,3,0)</f>
        <v>1</v>
      </c>
      <c r="J208" s="21" t="e">
        <f>LOOKUP(2,1/((상품자료[상품]=D208)*(상품자료[단위]=I208)*(상품자료[등록일]&lt;=Q208)),상품자료[단가])</f>
        <v>#N/A</v>
      </c>
      <c r="K208" s="3">
        <v>3.5</v>
      </c>
      <c r="L208" s="4" t="e">
        <f>주문[수량]*주문[단가]</f>
        <v>#N/A</v>
      </c>
      <c r="M208" s="4" t="s">
        <v>478</v>
      </c>
      <c r="N208" s="20" t="str">
        <f t="array" ref="N20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성신유_공_(돈까)_3.5kg_냉동_두번누름_잘늘어지게_확정</v>
      </c>
      <c r="O208" s="20" t="str">
        <f>주문[[#This Row],[식사시간]]&amp;"_"&amp;주문[[#This Row],[상품]]&amp;"_"&amp;주문[[#This Row],[단위]]*주문[[#This Row],[수량]]&amp;"kg"&amp;"_"&amp;주문[[#This Row],[확정여부]]</f>
        <v>공통_등심(돈육)_3.5kg_확정</v>
      </c>
      <c r="P208" s="3" t="str">
        <f t="array" ref="P208">주문[[#This Row],[돈육두께]]&amp;"*"&amp;주문[[#This Row],[돈육가로]]&amp;"*"&amp;주문[[#This Row],[돈육세로]]</f>
        <v>냉동*두번누름*잘늘어지게</v>
      </c>
      <c r="R208" s="70">
        <v>44530</v>
      </c>
      <c r="S208" s="2">
        <f>VLOOKUP(주문[[#This Row],[상품]],품목단위,2,FALSE)</f>
        <v>301104</v>
      </c>
      <c r="T208" s="3" t="s">
        <v>479</v>
      </c>
    </row>
    <row r="209" spans="1:20" ht="12">
      <c r="A209" s="1">
        <v>44547</v>
      </c>
      <c r="B209" s="20" t="s">
        <v>39</v>
      </c>
      <c r="C209" s="3" t="s">
        <v>480</v>
      </c>
      <c r="D209" s="1" t="s">
        <v>73</v>
      </c>
      <c r="I209" s="15">
        <f>VLOOKUP(주문[[#This Row],[상품]],품목단위,3,0)</f>
        <v>10</v>
      </c>
      <c r="J209" s="21" t="e">
        <f>LOOKUP(2,1/((상품자료[상품]=D209)*(상품자료[단위]=I209)*(상품자료[등록일]&lt;=Q209)),상품자료[단가])</f>
        <v>#N/A</v>
      </c>
      <c r="K209" s="3">
        <v>8</v>
      </c>
      <c r="L209" s="4" t="e">
        <f>주문[수량]*주문[단가]</f>
        <v>#N/A</v>
      </c>
      <c r="M209" s="4" t="s">
        <v>478</v>
      </c>
      <c r="N209" s="20" t="str">
        <f t="array" ref="N20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성신유_공_()_80kg____확정</v>
      </c>
      <c r="O209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209" s="3" t="str">
        <f t="array" ref="P209">주문[[#This Row],[돈육두께]]&amp;"*"&amp;주문[[#This Row],[돈육가로]]&amp;"*"&amp;주문[[#This Row],[돈육세로]]</f>
        <v>**</v>
      </c>
      <c r="S209" s="2" t="str">
        <f>VLOOKUP(주문[[#This Row],[상품]],품목단위,2,FALSE)</f>
        <v>gs00079</v>
      </c>
    </row>
    <row r="210" spans="1:20" ht="12">
      <c r="A210" s="1">
        <v>44550</v>
      </c>
      <c r="B210" s="20" t="s">
        <v>47</v>
      </c>
      <c r="C210" s="3" t="s">
        <v>394</v>
      </c>
      <c r="D210" s="1" t="s">
        <v>9</v>
      </c>
      <c r="I210" s="15">
        <f>VLOOKUP(주문[[#This Row],[상품]],품목단위,3,0)</f>
        <v>1</v>
      </c>
      <c r="J210" s="21">
        <f>LOOKUP(2,1/((상품자료[상품]=D210)*(상품자료[단위]=I210)*(상품자료[등록일]&lt;=Q210)),상품자료[단가])</f>
        <v>50000</v>
      </c>
      <c r="K210" s="3">
        <v>2</v>
      </c>
      <c r="L210" s="4">
        <f>주문[수량]*주문[단가]</f>
        <v>100000</v>
      </c>
      <c r="M210" s="4" t="s">
        <v>395</v>
      </c>
      <c r="N210" s="20" t="str">
        <f t="array" ref="N2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백봉초_공_()_2kg____확정</v>
      </c>
      <c r="O210" s="20" t="str">
        <f>주문[[#This Row],[식사시간]]&amp;"_"&amp;주문[[#This Row],[상품]]&amp;"_"&amp;주문[[#This Row],[단위]]*주문[[#This Row],[수량]]&amp;"kg"&amp;"_"&amp;주문[[#This Row],[확정여부]]</f>
        <v>공통_고춧가루(유)_2kg_확정</v>
      </c>
      <c r="P210" s="3" t="str">
        <f t="array" ref="P210">주문[[#This Row],[돈육두께]]&amp;"*"&amp;주문[[#This Row],[돈육가로]]&amp;"*"&amp;주문[[#This Row],[돈육세로]]</f>
        <v>**</v>
      </c>
      <c r="Q210" s="70">
        <v>44550</v>
      </c>
      <c r="S210" s="2" t="str">
        <f>VLOOKUP(주문[[#This Row],[상품]],품목단위,2,FALSE)</f>
        <v>gs00012</v>
      </c>
    </row>
    <row r="211" spans="1:20" ht="12">
      <c r="A211" s="1">
        <v>44550</v>
      </c>
      <c r="B211" s="20" t="s">
        <v>47</v>
      </c>
      <c r="C211" s="3" t="s">
        <v>394</v>
      </c>
      <c r="D211" s="1" t="s">
        <v>158</v>
      </c>
      <c r="E211" s="1" t="s">
        <v>399</v>
      </c>
      <c r="F211" s="44" t="s">
        <v>443</v>
      </c>
      <c r="H211" s="44" t="s">
        <v>546</v>
      </c>
      <c r="I211" s="15">
        <f>VLOOKUP(주문[[#This Row],[상품]],품목단위,3,0)</f>
        <v>1</v>
      </c>
      <c r="J211" s="21">
        <f>LOOKUP(2,1/((상품자료[상품]=D211)*(상품자료[단위]=I211)*(상품자료[등록일]&lt;=Q211)),상품자료[단가])</f>
        <v>7700</v>
      </c>
      <c r="K211" s="3">
        <v>0.7</v>
      </c>
      <c r="L211" s="4">
        <f>주문[수량]*주문[단가]</f>
        <v>5390</v>
      </c>
      <c r="M211" s="4" t="s">
        <v>395</v>
      </c>
      <c r="N211" s="20" t="str">
        <f t="array" ref="N2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백봉초_공_(세절)_0.7kg_냉장__05*05*40_확정</v>
      </c>
      <c r="O211" s="20" t="str">
        <f>주문[[#This Row],[식사시간]]&amp;"_"&amp;주문[[#This Row],[상품]]&amp;"_"&amp;주문[[#This Row],[단위]]*주문[[#This Row],[수량]]&amp;"kg"&amp;"_"&amp;주문[[#This Row],[확정여부]]</f>
        <v>공통_뒷다리(돈육)_0.7kg_확정</v>
      </c>
      <c r="P211" s="3" t="str">
        <f t="array" ref="P211">주문[[#This Row],[돈육두께]]&amp;"*"&amp;주문[[#This Row],[돈육가로]]&amp;"*"&amp;주문[[#This Row],[돈육세로]]</f>
        <v>냉장**05*05*40</v>
      </c>
      <c r="Q211" s="70">
        <v>44550</v>
      </c>
      <c r="R211" s="70">
        <v>44526</v>
      </c>
      <c r="S211" s="2">
        <f>VLOOKUP(주문[[#This Row],[상품]],품목단위,2,FALSE)</f>
        <v>301107</v>
      </c>
    </row>
    <row r="212" spans="1:20" ht="12">
      <c r="A212" s="1">
        <v>44550</v>
      </c>
      <c r="B212" s="20" t="s">
        <v>47</v>
      </c>
      <c r="C212" s="3" t="s">
        <v>394</v>
      </c>
      <c r="D212" s="1" t="s">
        <v>73</v>
      </c>
      <c r="I212" s="15">
        <f>VLOOKUP(주문[[#This Row],[상품]],품목단위,3,0)</f>
        <v>10</v>
      </c>
      <c r="J212" s="21">
        <f>LOOKUP(2,1/((상품자료[상품]=D212)*(상품자료[단위]=I212)*(상품자료[등록일]&lt;=Q212)),상품자료[단가])</f>
        <v>41000</v>
      </c>
      <c r="K212" s="3">
        <v>5</v>
      </c>
      <c r="L212" s="4">
        <f>주문[수량]*주문[단가]</f>
        <v>205000</v>
      </c>
      <c r="M212" s="4" t="s">
        <v>395</v>
      </c>
      <c r="N212" s="20" t="str">
        <f t="array" ref="N2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백봉초_공_()_50kg____확정</v>
      </c>
      <c r="O212" s="20" t="str">
        <f>주문[[#This Row],[식사시간]]&amp;"_"&amp;주문[[#This Row],[상품]]&amp;"_"&amp;주문[[#This Row],[단위]]*주문[[#This Row],[수량]]&amp;"kg"&amp;"_"&amp;주문[[#This Row],[확정여부]]</f>
        <v>공통_백미(유)_50kg_확정</v>
      </c>
      <c r="P212" s="3" t="str">
        <f t="array" ref="P212">주문[[#This Row],[돈육두께]]&amp;"*"&amp;주문[[#This Row],[돈육가로]]&amp;"*"&amp;주문[[#This Row],[돈육세로]]</f>
        <v>**</v>
      </c>
      <c r="Q212" s="70">
        <v>44550</v>
      </c>
      <c r="S212" s="2" t="str">
        <f>VLOOKUP(주문[[#This Row],[상품]],품목단위,2,FALSE)</f>
        <v>gs00079</v>
      </c>
    </row>
    <row r="213" spans="1:20" ht="12">
      <c r="A213" s="1">
        <v>44550</v>
      </c>
      <c r="B213" s="20" t="s">
        <v>47</v>
      </c>
      <c r="C213" s="3" t="s">
        <v>394</v>
      </c>
      <c r="D213" s="1" t="s">
        <v>61</v>
      </c>
      <c r="I213" s="15">
        <f>VLOOKUP(주문[[#This Row],[상품]],품목단위,3,0)</f>
        <v>10</v>
      </c>
      <c r="J213" s="21">
        <f>LOOKUP(2,1/((상품자료[상품]=D213)*(상품자료[단위]=I213)*(상품자료[등록일]&lt;=Q213)),상품자료[단가])</f>
        <v>42500</v>
      </c>
      <c r="K213" s="3">
        <v>2</v>
      </c>
      <c r="L213" s="4">
        <f>주문[수량]*주문[단가]</f>
        <v>85000</v>
      </c>
      <c r="M213" s="4" t="s">
        <v>395</v>
      </c>
      <c r="N213" s="20" t="str">
        <f t="array" ref="N2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백봉초_공_()_20kg____확정</v>
      </c>
      <c r="O213" s="20" t="str">
        <f>주문[[#This Row],[식사시간]]&amp;"_"&amp;주문[[#This Row],[상품]]&amp;"_"&amp;주문[[#This Row],[단위]]*주문[[#This Row],[수량]]&amp;"kg"&amp;"_"&amp;주문[[#This Row],[확정여부]]</f>
        <v>공통_찹쌀백미(유)_20kg_확정</v>
      </c>
      <c r="P213" s="3" t="str">
        <f t="array" ref="P213">주문[[#This Row],[돈육두께]]&amp;"*"&amp;주문[[#This Row],[돈육가로]]&amp;"*"&amp;주문[[#This Row],[돈육세로]]</f>
        <v>**</v>
      </c>
      <c r="Q213" s="70">
        <v>44550</v>
      </c>
      <c r="S213" s="2" t="str">
        <f>VLOOKUP(주문[[#This Row],[상품]],품목단위,2,FALSE)</f>
        <v>gs00148</v>
      </c>
    </row>
    <row r="214" spans="1:20" ht="12">
      <c r="A214" s="1">
        <v>44550</v>
      </c>
      <c r="B214" s="20" t="s">
        <v>36</v>
      </c>
      <c r="C214" s="3" t="s">
        <v>394</v>
      </c>
      <c r="D214" s="1" t="s">
        <v>148</v>
      </c>
      <c r="E214" s="1" t="s">
        <v>143</v>
      </c>
      <c r="I214" s="15">
        <f>VLOOKUP(주문[[#This Row],[상품]],품목단위,3,0)</f>
        <v>1</v>
      </c>
      <c r="J214" s="21">
        <f>LOOKUP(2,1/((상품자료[상품]=D214)*(상품자료[단위]=I214)*(상품자료[등록일]&lt;=Q214)),상품자료[단가])</f>
        <v>27900</v>
      </c>
      <c r="K214" s="3">
        <v>4</v>
      </c>
      <c r="L214" s="4">
        <f>주문[수량]*주문[단가]</f>
        <v>111600</v>
      </c>
      <c r="M214" s="4" t="s">
        <v>395</v>
      </c>
      <c r="N214" s="20" t="str">
        <f t="array" ref="N2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사리어_공_(수육)_4kg____확정</v>
      </c>
      <c r="O214" s="20" t="str">
        <f>주문[[#This Row],[식사시간]]&amp;"_"&amp;주문[[#This Row],[상품]]&amp;"_"&amp;주문[[#This Row],[단위]]*주문[[#This Row],[수량]]&amp;"kg"&amp;"_"&amp;주문[[#This Row],[확정여부]]</f>
        <v>공통_삼겹살_4kg_확정</v>
      </c>
      <c r="P214" s="3" t="str">
        <f t="array" ref="P214">주문[[#This Row],[돈육두께]]&amp;"*"&amp;주문[[#This Row],[돈육가로]]&amp;"*"&amp;주문[[#This Row],[돈육세로]]</f>
        <v>**</v>
      </c>
      <c r="Q214" s="70">
        <v>44550</v>
      </c>
      <c r="R214" s="70">
        <v>44526</v>
      </c>
      <c r="S214" s="2">
        <f>VLOOKUP(주문[[#This Row],[상품]],품목단위,2,FALSE)</f>
        <v>301101</v>
      </c>
    </row>
    <row r="215" spans="1:20" ht="12">
      <c r="A215" s="1">
        <v>44550</v>
      </c>
      <c r="B215" s="20" t="s">
        <v>411</v>
      </c>
      <c r="C215" s="3" t="s">
        <v>394</v>
      </c>
      <c r="D215" s="1" t="s">
        <v>165</v>
      </c>
      <c r="E215" s="1" t="s">
        <v>428</v>
      </c>
      <c r="F215" s="44" t="s">
        <v>443</v>
      </c>
      <c r="I215" s="15">
        <f>VLOOKUP(주문[[#This Row],[상품]],품목단위,3,0)</f>
        <v>1</v>
      </c>
      <c r="J215" s="21">
        <f>LOOKUP(2,1/((상품자료[상품]=D215)*(상품자료[단위]=I215)*(상품자료[등록일]&lt;=Q215)),상품자료[단가])</f>
        <v>14400</v>
      </c>
      <c r="K215" s="3">
        <v>0.6</v>
      </c>
      <c r="L215" s="4">
        <f>주문[수량]*주문[단가]</f>
        <v>8640</v>
      </c>
      <c r="M215" s="4" t="s">
        <v>395</v>
      </c>
      <c r="N215" s="20" t="str">
        <f t="array" ref="N2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목도고_공_(찌게)_0.6kg_냉장___확정</v>
      </c>
      <c r="O215" s="20" t="str">
        <f>주문[[#This Row],[식사시간]]&amp;"_"&amp;주문[[#This Row],[상품]]&amp;"_"&amp;주문[[#This Row],[단위]]*주문[[#This Row],[수량]]&amp;"kg"&amp;"_"&amp;주문[[#This Row],[확정여부]]</f>
        <v>공통_사태(돈육)_0.6kg_확정</v>
      </c>
      <c r="P215" s="3" t="str">
        <f t="array" ref="P215">주문[[#This Row],[돈육두께]]&amp;"*"&amp;주문[[#This Row],[돈육가로]]&amp;"*"&amp;주문[[#This Row],[돈육세로]]</f>
        <v>냉장**</v>
      </c>
      <c r="Q215" s="70">
        <v>44550</v>
      </c>
      <c r="R215" s="70">
        <v>44526</v>
      </c>
      <c r="S215" s="2">
        <f>VLOOKUP(주문[[#This Row],[상품]],품목단위,2,FALSE)</f>
        <v>301105</v>
      </c>
    </row>
    <row r="216" spans="1:20" ht="12">
      <c r="A216" s="1">
        <v>44550</v>
      </c>
      <c r="B216" s="20" t="s">
        <v>46</v>
      </c>
      <c r="C216" s="3" t="s">
        <v>394</v>
      </c>
      <c r="D216" s="1" t="s">
        <v>158</v>
      </c>
      <c r="E216" s="1" t="s">
        <v>399</v>
      </c>
      <c r="F216" s="44" t="s">
        <v>443</v>
      </c>
      <c r="H216" s="44" t="s">
        <v>546</v>
      </c>
      <c r="I216" s="15">
        <f>VLOOKUP(주문[[#This Row],[상품]],품목단위,3,0)</f>
        <v>1</v>
      </c>
      <c r="J216" s="21">
        <f>LOOKUP(2,1/((상품자료[상품]=D216)*(상품자료[단위]=I216)*(상품자료[등록일]&lt;=Q216)),상품자료[단가])</f>
        <v>7700</v>
      </c>
      <c r="K216" s="3">
        <v>1</v>
      </c>
      <c r="L216" s="4">
        <f>주문[수량]*주문[단가]</f>
        <v>7700</v>
      </c>
      <c r="M216" s="4" t="s">
        <v>395</v>
      </c>
      <c r="N216" s="20" t="str">
        <f t="array" ref="N2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문광초_공_(세절)_1kg_냉장__05*05*40_확정</v>
      </c>
      <c r="O216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216" s="3" t="str">
        <f t="array" ref="P216">주문[[#This Row],[돈육두께]]&amp;"*"&amp;주문[[#This Row],[돈육가로]]&amp;"*"&amp;주문[[#This Row],[돈육세로]]</f>
        <v>냉장**05*05*40</v>
      </c>
      <c r="Q216" s="70">
        <v>44550</v>
      </c>
      <c r="R216" s="70">
        <v>44526</v>
      </c>
      <c r="S216" s="2">
        <f>VLOOKUP(주문[[#This Row],[상품]],품목단위,2,FALSE)</f>
        <v>301107</v>
      </c>
    </row>
    <row r="217" spans="1:20" ht="12">
      <c r="A217" s="1">
        <v>44550</v>
      </c>
      <c r="B217" s="20" t="s">
        <v>29</v>
      </c>
      <c r="C217" s="3" t="s">
        <v>429</v>
      </c>
      <c r="D217" s="1" t="s">
        <v>120</v>
      </c>
      <c r="E217" s="1" t="s">
        <v>431</v>
      </c>
      <c r="I217" s="15">
        <f>VLOOKUP(주문[[#This Row],[상품]],품목단위,3,0)</f>
        <v>1</v>
      </c>
      <c r="J217" s="21">
        <f>LOOKUP(2,1/((상품자료[상품]=D217)*(상품자료[단위]=I217)*(상품자료[등록일]&lt;=Q217)),상품자료[단가])</f>
        <v>14400</v>
      </c>
      <c r="K217" s="3">
        <v>3</v>
      </c>
      <c r="L217" s="4">
        <f>주문[수량]*주문[단가]</f>
        <v>43200</v>
      </c>
      <c r="M217" s="4" t="s">
        <v>430</v>
      </c>
      <c r="N217" s="20" t="str">
        <f t="array" ref="N2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제일어_공_(주물)_3kg____확정</v>
      </c>
      <c r="O217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217" s="3" t="str">
        <f t="array" ref="P217">주문[[#This Row],[돈육두께]]&amp;"*"&amp;주문[[#This Row],[돈육가로]]&amp;"*"&amp;주문[[#This Row],[돈육세로]]</f>
        <v>**</v>
      </c>
      <c r="Q217" s="70">
        <v>44550</v>
      </c>
      <c r="R217" s="70">
        <v>44526</v>
      </c>
      <c r="S217" s="2">
        <f>VLOOKUP(주문[[#This Row],[상품]],품목단위,2,FALSE)</f>
        <v>301103</v>
      </c>
    </row>
    <row r="218" spans="1:20" ht="12">
      <c r="A218" s="1">
        <v>44550</v>
      </c>
      <c r="B218" s="20" t="s">
        <v>57</v>
      </c>
      <c r="C218" s="3" t="s">
        <v>451</v>
      </c>
      <c r="D218" s="1" t="s">
        <v>148</v>
      </c>
      <c r="E218" s="1" t="s">
        <v>437</v>
      </c>
      <c r="F218" s="44" t="s">
        <v>443</v>
      </c>
      <c r="I218" s="15">
        <f>VLOOKUP(주문[[#This Row],[상품]],품목단위,3,0)</f>
        <v>1</v>
      </c>
      <c r="J218" s="21">
        <f>LOOKUP(2,1/((상품자료[상품]=D218)*(상품자료[단위]=I218)*(상품자료[등록일]&lt;=Q218)),상품자료[단가])</f>
        <v>27900</v>
      </c>
      <c r="K218" s="3">
        <v>35</v>
      </c>
      <c r="L218" s="4">
        <f>주문[수량]*주문[단가]</f>
        <v>976500</v>
      </c>
      <c r="M218" s="4" t="s">
        <v>430</v>
      </c>
      <c r="N218" s="20" t="str">
        <f t="array" ref="N2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괴산고_점_(편육)_35kg_냉장___확정</v>
      </c>
      <c r="O218" s="20" t="str">
        <f>주문[[#This Row],[식사시간]]&amp;"_"&amp;주문[[#This Row],[상품]]&amp;"_"&amp;주문[[#This Row],[단위]]*주문[[#This Row],[수량]]&amp;"kg"&amp;"_"&amp;주문[[#This Row],[확정여부]]</f>
        <v>점심_삼겹살_35kg_확정</v>
      </c>
      <c r="P218" s="3" t="str">
        <f t="array" ref="P218">주문[[#This Row],[돈육두께]]&amp;"*"&amp;주문[[#This Row],[돈육가로]]&amp;"*"&amp;주문[[#This Row],[돈육세로]]</f>
        <v>냉장**</v>
      </c>
      <c r="Q218" s="70">
        <v>44550</v>
      </c>
      <c r="R218" s="70">
        <v>44526</v>
      </c>
      <c r="S218" s="2">
        <f>VLOOKUP(주문[[#This Row],[상품]],품목단위,2,FALSE)</f>
        <v>301101</v>
      </c>
    </row>
    <row r="219" spans="1:20" ht="12">
      <c r="A219" s="1">
        <v>44550</v>
      </c>
      <c r="B219" s="20" t="s">
        <v>542</v>
      </c>
      <c r="C219" s="3" t="s">
        <v>543</v>
      </c>
      <c r="D219" s="1" t="s">
        <v>544</v>
      </c>
      <c r="I219" s="15">
        <f>VLOOKUP(주문[[#This Row],[상품]],품목단위,3,0)</f>
        <v>10</v>
      </c>
      <c r="J219" s="21">
        <f>LOOKUP(2,1/((상품자료[상품]=D219)*(상품자료[단위]=I219)*(상품자료[등록일]&lt;=Q219)),상품자료[단가])</f>
        <v>41000</v>
      </c>
      <c r="K219" s="3">
        <v>4</v>
      </c>
      <c r="L219" s="4">
        <f>주문[수량]*주문[단가]</f>
        <v>164000</v>
      </c>
      <c r="M219" s="4"/>
      <c r="N219" s="20" t="str">
        <f t="array" ref="N2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괴산군_공_()_40kg____</v>
      </c>
      <c r="O219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219" s="3" t="str">
        <f t="array" ref="P219">주문[[#This Row],[돈육두께]]&amp;"*"&amp;주문[[#This Row],[돈육가로]]&amp;"*"&amp;주문[[#This Row],[돈육세로]]</f>
        <v>**</v>
      </c>
      <c r="Q219" s="70">
        <v>44550</v>
      </c>
      <c r="S219" s="2" t="str">
        <f>VLOOKUP(주문[[#This Row],[상품]],품목단위,2,FALSE)</f>
        <v>gs00079</v>
      </c>
    </row>
    <row r="220" spans="1:20" ht="12">
      <c r="A220" s="1">
        <v>44551</v>
      </c>
      <c r="B220" s="20" t="s">
        <v>411</v>
      </c>
      <c r="C220" s="3" t="s">
        <v>68</v>
      </c>
      <c r="D220" s="1" t="s">
        <v>167</v>
      </c>
      <c r="E220" s="1" t="s">
        <v>412</v>
      </c>
      <c r="F220" s="44" t="s">
        <v>443</v>
      </c>
      <c r="I220" s="15">
        <f>VLOOKUP(주문[[#This Row],[상품]],품목단위,3,0)</f>
        <v>1</v>
      </c>
      <c r="J220" s="21">
        <f>LOOKUP(2,1/((상품자료[상품]=D220)*(상품자료[단위]=I220)*(상품자료[등록일]&lt;=Q220)),상품자료[단가])</f>
        <v>15400</v>
      </c>
      <c r="K220" s="3">
        <v>4.5999999999999996</v>
      </c>
      <c r="L220" s="4">
        <f>주문[수량]*주문[단가]</f>
        <v>70840</v>
      </c>
      <c r="M220" s="4" t="s">
        <v>395</v>
      </c>
      <c r="N220" s="20" t="str">
        <f t="array" ref="N2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목도고_공_(찜용)_4.6kg_냉장___확정</v>
      </c>
      <c r="O220" s="20" t="str">
        <f>주문[[#This Row],[식사시간]]&amp;"_"&amp;주문[[#This Row],[상품]]&amp;"_"&amp;주문[[#This Row],[단위]]*주문[[#This Row],[수량]]&amp;"kg"&amp;"_"&amp;주문[[#This Row],[확정여부]]</f>
        <v>공통_갈비(돈육)_4.6kg_확정</v>
      </c>
      <c r="P220" s="3" t="str">
        <f t="array" ref="P220">주문[[#This Row],[돈육두께]]&amp;"*"&amp;주문[[#This Row],[돈육가로]]&amp;"*"&amp;주문[[#This Row],[돈육세로]]</f>
        <v>냉장**</v>
      </c>
      <c r="Q220" s="70">
        <v>44551</v>
      </c>
      <c r="R220" s="70">
        <v>44526</v>
      </c>
      <c r="S220" s="2">
        <f>VLOOKUP(주문[[#This Row],[상품]],품목단위,2,FALSE)</f>
        <v>301109</v>
      </c>
    </row>
    <row r="221" spans="1:20" ht="12">
      <c r="A221" s="1">
        <v>44551</v>
      </c>
      <c r="B221" s="20" t="s">
        <v>57</v>
      </c>
      <c r="C221" s="3" t="s">
        <v>436</v>
      </c>
      <c r="D221" s="1" t="s">
        <v>118</v>
      </c>
      <c r="E221" s="1" t="s">
        <v>141</v>
      </c>
      <c r="F221" s="44" t="s">
        <v>443</v>
      </c>
      <c r="I221" s="15">
        <f>VLOOKUP(주문[[#This Row],[상품]],품목단위,3,0)</f>
        <v>1</v>
      </c>
      <c r="J221" s="21">
        <f>LOOKUP(2,1/((상품자료[상품]=D221)*(상품자료[단위]=I221)*(상품자료[등록일]&lt;=Q221)),상품자료[단가])</f>
        <v>27700</v>
      </c>
      <c r="K221" s="3">
        <v>8</v>
      </c>
      <c r="L221" s="4">
        <f>주문[수량]*주문[단가]</f>
        <v>221600</v>
      </c>
      <c r="M221" s="4" t="s">
        <v>430</v>
      </c>
      <c r="N221" s="20" t="str">
        <f t="array" ref="N2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괴산고_아_(불고)_8kg_냉장___확정</v>
      </c>
      <c r="O221" s="20" t="str">
        <f>주문[[#This Row],[식사시간]]&amp;"_"&amp;주문[[#This Row],[상품]]&amp;"_"&amp;주문[[#This Row],[단위]]*주문[[#This Row],[수량]]&amp;"kg"&amp;"_"&amp;주문[[#This Row],[확정여부]]</f>
        <v>아침_목심살(돈육)_8kg_확정</v>
      </c>
      <c r="P221" s="3" t="str">
        <f t="array" ref="P221">주문[[#This Row],[돈육두께]]&amp;"*"&amp;주문[[#This Row],[돈육가로]]&amp;"*"&amp;주문[[#This Row],[돈육세로]]</f>
        <v>냉장**</v>
      </c>
      <c r="Q221" s="70">
        <v>44551</v>
      </c>
      <c r="R221" s="70">
        <v>44526</v>
      </c>
      <c r="S221" s="2">
        <f>VLOOKUP(주문[[#This Row],[상품]],품목단위,2,FALSE)</f>
        <v>301102</v>
      </c>
      <c r="T221" s="3" t="s">
        <v>439</v>
      </c>
    </row>
    <row r="222" spans="1:20" ht="12">
      <c r="A222" s="1">
        <v>44551</v>
      </c>
      <c r="B222" s="20" t="s">
        <v>55</v>
      </c>
      <c r="C222" s="3" t="s">
        <v>460</v>
      </c>
      <c r="D222" s="1" t="s">
        <v>118</v>
      </c>
      <c r="E222" s="1" t="s">
        <v>472</v>
      </c>
      <c r="F222" s="44" t="s">
        <v>465</v>
      </c>
      <c r="H222" s="44" t="s">
        <v>548</v>
      </c>
      <c r="I222" s="15">
        <f>VLOOKUP(주문[[#This Row],[상품]],품목단위,3,0)</f>
        <v>1</v>
      </c>
      <c r="J222" s="21">
        <f>LOOKUP(2,1/((상품자료[상품]=D222)*(상품자료[단위]=I222)*(상품자료[등록일]&lt;=Q222)),상품자료[단가])</f>
        <v>27700</v>
      </c>
      <c r="K222" s="3">
        <v>7</v>
      </c>
      <c r="L222" s="4">
        <f>주문[수량]*주문[단가]</f>
        <v>193900</v>
      </c>
      <c r="M222" s="4" t="s">
        <v>552</v>
      </c>
      <c r="N222" s="20" t="str">
        <f t="array" ref="N2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괴산북_공_(구이)_7kg_냉장__05*시중판매용크기_확정</v>
      </c>
      <c r="O222" s="20" t="str">
        <f>주문[[#This Row],[식사시간]]&amp;"_"&amp;주문[[#This Row],[상품]]&amp;"_"&amp;주문[[#This Row],[단위]]*주문[[#This Row],[수량]]&amp;"kg"&amp;"_"&amp;주문[[#This Row],[확정여부]]</f>
        <v>공통_목심살(돈육)_7kg_확정</v>
      </c>
      <c r="P222" s="3" t="str">
        <f t="array" ref="P222">주문[[#This Row],[돈육두께]]&amp;"*"&amp;주문[[#This Row],[돈육가로]]&amp;"*"&amp;주문[[#This Row],[돈육세로]]</f>
        <v>냉장**05*시중판매용크기</v>
      </c>
      <c r="Q222" s="70">
        <v>44551</v>
      </c>
      <c r="R222" s="70">
        <v>44529</v>
      </c>
      <c r="S222" s="2">
        <f>VLOOKUP(주문[[#This Row],[상품]],품목단위,2,FALSE)</f>
        <v>301102</v>
      </c>
    </row>
    <row r="223" spans="1:20" ht="12">
      <c r="A223" s="1">
        <v>44551</v>
      </c>
      <c r="B223" s="20" t="s">
        <v>55</v>
      </c>
      <c r="D223" s="1" t="s">
        <v>549</v>
      </c>
      <c r="I223" s="15">
        <f>VLOOKUP(주문[[#This Row],[상품]],품목단위,3,0)</f>
        <v>1</v>
      </c>
      <c r="J223" s="21">
        <f>LOOKUP(2,1/((상품자료[상품]=D223)*(상품자료[단위]=I223)*(상품자료[등록일]&lt;=Q223)),상품자료[단가])</f>
        <v>13880</v>
      </c>
      <c r="K223" s="3">
        <v>1</v>
      </c>
      <c r="L223" s="4">
        <f>주문[수량]*주문[단가]</f>
        <v>13880</v>
      </c>
      <c r="M223" s="4" t="s">
        <v>552</v>
      </c>
      <c r="N223" s="20" t="str">
        <f t="array" ref="N2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괴산북__()_1kg____확정</v>
      </c>
      <c r="O223" s="20" t="str">
        <f>주문[[#This Row],[식사시간]]&amp;"_"&amp;주문[[#This Row],[상품]]&amp;"_"&amp;주문[[#This Row],[단위]]*주문[[#This Row],[수량]]&amp;"kg"&amp;"_"&amp;주문[[#This Row],[확정여부]]</f>
        <v>_혼합5곡(무)_1kg_확정</v>
      </c>
      <c r="P223" s="3" t="str">
        <f t="array" ref="P223">주문[[#This Row],[돈육두께]]&amp;"*"&amp;주문[[#This Row],[돈육가로]]&amp;"*"&amp;주문[[#This Row],[돈육세로]]</f>
        <v>**</v>
      </c>
      <c r="Q223" s="70">
        <v>44551</v>
      </c>
      <c r="S223" s="2" t="str">
        <f>VLOOKUP(주문[[#This Row],[상품]],품목단위,2,FALSE)</f>
        <v>gs00175</v>
      </c>
    </row>
    <row r="224" spans="1:20" ht="12">
      <c r="A224" s="1">
        <v>44552</v>
      </c>
      <c r="B224" s="20" t="s">
        <v>56</v>
      </c>
      <c r="C224" s="3" t="s">
        <v>394</v>
      </c>
      <c r="D224" s="1" t="s">
        <v>148</v>
      </c>
      <c r="E224" s="1" t="s">
        <v>156</v>
      </c>
      <c r="F224" s="44" t="s">
        <v>443</v>
      </c>
      <c r="I224" s="15">
        <f>VLOOKUP(주문[[#This Row],[상품]],품목단위,3,0)</f>
        <v>1</v>
      </c>
      <c r="J224" s="21">
        <f>LOOKUP(2,1/((상품자료[상품]=D224)*(상품자료[단위]=I224)*(상품자료[등록일]&lt;=Q224)),상품자료[단가])</f>
        <v>27900</v>
      </c>
      <c r="K224" s="3">
        <v>8</v>
      </c>
      <c r="L224" s="4">
        <f>주문[수량]*주문[단가]</f>
        <v>223200</v>
      </c>
      <c r="M224" s="4" t="s">
        <v>395</v>
      </c>
      <c r="N224" s="20" t="str">
        <f t="array" ref="N2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오성중_공_(구이)_8kg_냉장___확정</v>
      </c>
      <c r="O224" s="20" t="str">
        <f>주문[[#This Row],[식사시간]]&amp;"_"&amp;주문[[#This Row],[상품]]&amp;"_"&amp;주문[[#This Row],[단위]]*주문[[#This Row],[수량]]&amp;"kg"&amp;"_"&amp;주문[[#This Row],[확정여부]]</f>
        <v>공통_삼겹살_8kg_확정</v>
      </c>
      <c r="P224" s="3" t="str">
        <f t="array" ref="P224">주문[[#This Row],[돈육두께]]&amp;"*"&amp;주문[[#This Row],[돈육가로]]&amp;"*"&amp;주문[[#This Row],[돈육세로]]</f>
        <v>냉장**</v>
      </c>
      <c r="Q224" s="70">
        <v>44552</v>
      </c>
      <c r="R224" s="70">
        <v>44526</v>
      </c>
      <c r="S224" s="2">
        <f>VLOOKUP(주문[[#This Row],[상품]],품목단위,2,FALSE)</f>
        <v>301101</v>
      </c>
    </row>
    <row r="225" spans="1:20" ht="12">
      <c r="A225" s="1">
        <v>44552</v>
      </c>
      <c r="B225" s="20" t="s">
        <v>29</v>
      </c>
      <c r="C225" s="3" t="s">
        <v>429</v>
      </c>
      <c r="D225" s="1" t="s">
        <v>165</v>
      </c>
      <c r="E225" s="1" t="s">
        <v>421</v>
      </c>
      <c r="I225" s="15">
        <f>VLOOKUP(주문[[#This Row],[상품]],품목단위,3,0)</f>
        <v>1</v>
      </c>
      <c r="J225" s="21">
        <f>LOOKUP(2,1/((상품자료[상품]=D225)*(상품자료[단위]=I225)*(상품자료[등록일]&lt;=Q225)),상품자료[단가])</f>
        <v>14400</v>
      </c>
      <c r="K225" s="3">
        <v>2</v>
      </c>
      <c r="L225" s="4">
        <f>주문[수량]*주문[단가]</f>
        <v>28800</v>
      </c>
      <c r="M225" s="4" t="s">
        <v>430</v>
      </c>
      <c r="N225" s="20" t="str">
        <f t="array" ref="N2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제일어_공_(깍뚝)_2kg____확정</v>
      </c>
      <c r="O225" s="20" t="str">
        <f>주문[[#This Row],[식사시간]]&amp;"_"&amp;주문[[#This Row],[상품]]&amp;"_"&amp;주문[[#This Row],[단위]]*주문[[#This Row],[수량]]&amp;"kg"&amp;"_"&amp;주문[[#This Row],[확정여부]]</f>
        <v>공통_사태(돈육)_2kg_확정</v>
      </c>
      <c r="P225" s="3" t="str">
        <f t="array" ref="P225">주문[[#This Row],[돈육두께]]&amp;"*"&amp;주문[[#This Row],[돈육가로]]&amp;"*"&amp;주문[[#This Row],[돈육세로]]</f>
        <v>**</v>
      </c>
      <c r="Q225" s="70">
        <v>44552</v>
      </c>
      <c r="R225" s="70">
        <v>44526</v>
      </c>
      <c r="S225" s="2">
        <f>VLOOKUP(주문[[#This Row],[상품]],품목단위,2,FALSE)</f>
        <v>301105</v>
      </c>
    </row>
    <row r="226" spans="1:20" ht="12">
      <c r="A226" s="1">
        <v>44552</v>
      </c>
      <c r="B226" s="20" t="s">
        <v>29</v>
      </c>
      <c r="C226" s="3" t="s">
        <v>429</v>
      </c>
      <c r="D226" s="1" t="s">
        <v>167</v>
      </c>
      <c r="H226" s="44" t="s">
        <v>441</v>
      </c>
      <c r="I226" s="15">
        <f>VLOOKUP(주문[[#This Row],[상품]],품목단위,3,0)</f>
        <v>1</v>
      </c>
      <c r="J226" s="21">
        <f>LOOKUP(2,1/((상품자료[상품]=D226)*(상품자료[단위]=I226)*(상품자료[등록일]&lt;=Q226)),상품자료[단가])</f>
        <v>15400</v>
      </c>
      <c r="K226" s="3">
        <v>3.5</v>
      </c>
      <c r="L226" s="4">
        <f>주문[수량]*주문[단가]</f>
        <v>53900</v>
      </c>
      <c r="M226" s="4" t="s">
        <v>430</v>
      </c>
      <c r="N226" s="20" t="str">
        <f t="array" ref="N2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제일어_공_()_3.5kg___작게_확정</v>
      </c>
      <c r="O226" s="20" t="str">
        <f>주문[[#This Row],[식사시간]]&amp;"_"&amp;주문[[#This Row],[상품]]&amp;"_"&amp;주문[[#This Row],[단위]]*주문[[#This Row],[수량]]&amp;"kg"&amp;"_"&amp;주문[[#This Row],[확정여부]]</f>
        <v>공통_갈비(돈육)_3.5kg_확정</v>
      </c>
      <c r="P226" s="3" t="str">
        <f t="array" ref="P226">주문[[#This Row],[돈육두께]]&amp;"*"&amp;주문[[#This Row],[돈육가로]]&amp;"*"&amp;주문[[#This Row],[돈육세로]]</f>
        <v>**작게</v>
      </c>
      <c r="Q226" s="70">
        <v>44552</v>
      </c>
      <c r="R226" s="70">
        <v>44526</v>
      </c>
      <c r="S226" s="2">
        <f>VLOOKUP(주문[[#This Row],[상품]],품목단위,2,FALSE)</f>
        <v>301109</v>
      </c>
    </row>
    <row r="227" spans="1:20" ht="12">
      <c r="A227" s="1">
        <v>44552</v>
      </c>
      <c r="B227" s="20" t="s">
        <v>57</v>
      </c>
      <c r="C227" s="3" t="s">
        <v>436</v>
      </c>
      <c r="D227" s="1" t="s">
        <v>167</v>
      </c>
      <c r="I227" s="15">
        <f>VLOOKUP(주문[[#This Row],[상품]],품목단위,3,0)</f>
        <v>1</v>
      </c>
      <c r="J227" s="21">
        <f>LOOKUP(2,1/((상품자료[상품]=D227)*(상품자료[단위]=I227)*(상품자료[등록일]&lt;=Q227)),상품자료[단가])</f>
        <v>15400</v>
      </c>
      <c r="K227" s="3">
        <v>9</v>
      </c>
      <c r="L227" s="4">
        <f>주문[수량]*주문[단가]</f>
        <v>138600</v>
      </c>
      <c r="M227" s="4" t="s">
        <v>430</v>
      </c>
      <c r="N227" s="20" t="str">
        <f t="array" ref="N2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괴산고_아_()_9kg____확정</v>
      </c>
      <c r="O227" s="20" t="str">
        <f>주문[[#This Row],[식사시간]]&amp;"_"&amp;주문[[#This Row],[상품]]&amp;"_"&amp;주문[[#This Row],[단위]]*주문[[#This Row],[수량]]&amp;"kg"&amp;"_"&amp;주문[[#This Row],[확정여부]]</f>
        <v>아침_갈비(돈육)_9kg_확정</v>
      </c>
      <c r="P227" s="3" t="str">
        <f t="array" ref="P227">주문[[#This Row],[돈육두께]]&amp;"*"&amp;주문[[#This Row],[돈육가로]]&amp;"*"&amp;주문[[#This Row],[돈육세로]]</f>
        <v>**</v>
      </c>
      <c r="Q227" s="70">
        <v>44552</v>
      </c>
      <c r="R227" s="70">
        <v>44526</v>
      </c>
      <c r="S227" s="2">
        <f>VLOOKUP(주문[[#This Row],[상품]],품목단위,2,FALSE)</f>
        <v>301109</v>
      </c>
      <c r="T227" s="3" t="s">
        <v>439</v>
      </c>
    </row>
    <row r="228" spans="1:20" ht="12">
      <c r="A228" s="1">
        <v>44552</v>
      </c>
      <c r="B228" s="20" t="s">
        <v>57</v>
      </c>
      <c r="C228" s="3" t="s">
        <v>451</v>
      </c>
      <c r="D228" s="1" t="s">
        <v>158</v>
      </c>
      <c r="E228" s="1" t="s">
        <v>139</v>
      </c>
      <c r="F228" s="44" t="s">
        <v>443</v>
      </c>
      <c r="G228" s="44" t="s">
        <v>550</v>
      </c>
      <c r="I228" s="15">
        <f>VLOOKUP(주문[[#This Row],[상품]],품목단위,3,0)</f>
        <v>1</v>
      </c>
      <c r="J228" s="21">
        <f>LOOKUP(2,1/((상품자료[상품]=D228)*(상품자료[단위]=I228)*(상품자료[등록일]&lt;=Q228)),상품자료[단가])</f>
        <v>7700</v>
      </c>
      <c r="K228" s="3">
        <v>2</v>
      </c>
      <c r="L228" s="4">
        <f>주문[수량]*주문[단가]</f>
        <v>15400</v>
      </c>
      <c r="M228" s="4" t="s">
        <v>430</v>
      </c>
      <c r="N228" s="20" t="str">
        <f t="array" ref="N2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괴산고_점_(잡채)_2kg_냉장_채설기__확정</v>
      </c>
      <c r="O228" s="20" t="str">
        <f>주문[[#This Row],[식사시간]]&amp;"_"&amp;주문[[#This Row],[상품]]&amp;"_"&amp;주문[[#This Row],[단위]]*주문[[#This Row],[수량]]&amp;"kg"&amp;"_"&amp;주문[[#This Row],[확정여부]]</f>
        <v>점심_뒷다리(돈육)_2kg_확정</v>
      </c>
      <c r="P228" s="3" t="str">
        <f t="array" ref="P228">주문[[#This Row],[돈육두께]]&amp;"*"&amp;주문[[#This Row],[돈육가로]]&amp;"*"&amp;주문[[#This Row],[돈육세로]]</f>
        <v>냉장*채설기*</v>
      </c>
      <c r="Q228" s="70">
        <v>44552</v>
      </c>
      <c r="R228" s="70">
        <v>44526</v>
      </c>
      <c r="S228" s="2">
        <f>VLOOKUP(주문[[#This Row],[상품]],품목단위,2,FALSE)</f>
        <v>301107</v>
      </c>
    </row>
    <row r="229" spans="1:20" ht="12">
      <c r="A229" s="1">
        <v>44552</v>
      </c>
      <c r="B229" s="20" t="s">
        <v>43</v>
      </c>
      <c r="C229" s="3" t="s">
        <v>551</v>
      </c>
      <c r="D229" s="1" t="s">
        <v>73</v>
      </c>
      <c r="I229" s="15">
        <f>VLOOKUP(주문[[#This Row],[상품]],품목단위,3,0)</f>
        <v>10</v>
      </c>
      <c r="J229" s="21">
        <f>LOOKUP(2,1/((상품자료[상품]=D229)*(상품자료[단위]=I229)*(상품자료[등록일]&lt;=Q229)),상품자료[단가])</f>
        <v>41000</v>
      </c>
      <c r="K229" s="3">
        <v>10</v>
      </c>
      <c r="L229" s="4">
        <f>주문[수량]*주문[단가]</f>
        <v>410000</v>
      </c>
      <c r="M229" s="4"/>
      <c r="N229" s="20" t="str">
        <f t="array" ref="N2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장연초_공_()_100kg____</v>
      </c>
      <c r="O229" s="20" t="str">
        <f>주문[[#This Row],[식사시간]]&amp;"_"&amp;주문[[#This Row],[상품]]&amp;"_"&amp;주문[[#This Row],[단위]]*주문[[#This Row],[수량]]&amp;"kg"&amp;"_"&amp;주문[[#This Row],[확정여부]]</f>
        <v>공통_백미(유)_100kg_</v>
      </c>
      <c r="P229" s="3" t="str">
        <f t="array" ref="P229">주문[[#This Row],[돈육두께]]&amp;"*"&amp;주문[[#This Row],[돈육가로]]&amp;"*"&amp;주문[[#This Row],[돈육세로]]</f>
        <v>**</v>
      </c>
      <c r="Q229" s="70">
        <v>44552</v>
      </c>
      <c r="S229" s="2" t="str">
        <f>VLOOKUP(주문[[#This Row],[상품]],품목단위,2,FALSE)</f>
        <v>gs00079</v>
      </c>
    </row>
    <row r="230" spans="1:20" ht="12">
      <c r="A230" s="1">
        <v>44552</v>
      </c>
      <c r="B230" s="20" t="s">
        <v>43</v>
      </c>
      <c r="C230" s="3" t="s">
        <v>551</v>
      </c>
      <c r="D230" s="1" t="s">
        <v>61</v>
      </c>
      <c r="I230" s="15">
        <f>VLOOKUP(주문[[#This Row],[상품]],품목단위,3,0)</f>
        <v>10</v>
      </c>
      <c r="J230" s="21">
        <f>LOOKUP(2,1/((상품자료[상품]=D230)*(상품자료[단위]=I230)*(상품자료[등록일]&lt;=Q230)),상품자료[단가])</f>
        <v>42500</v>
      </c>
      <c r="K230" s="3">
        <v>1</v>
      </c>
      <c r="L230" s="4">
        <f>주문[수량]*주문[단가]</f>
        <v>42500</v>
      </c>
      <c r="M230" s="4"/>
      <c r="N230" s="20" t="str">
        <f t="array" ref="N2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장연초_공_()_10kg____</v>
      </c>
      <c r="O230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230" s="3" t="str">
        <f t="array" ref="P230">주문[[#This Row],[돈육두께]]&amp;"*"&amp;주문[[#This Row],[돈육가로]]&amp;"*"&amp;주문[[#This Row],[돈육세로]]</f>
        <v>**</v>
      </c>
      <c r="Q230" s="70">
        <v>44552</v>
      </c>
      <c r="S230" s="2" t="str">
        <f>VLOOKUP(주문[[#This Row],[상품]],품목단위,2,FALSE)</f>
        <v>gs00148</v>
      </c>
    </row>
    <row r="231" spans="1:20" ht="12">
      <c r="A231" s="1">
        <v>44553</v>
      </c>
      <c r="B231" s="20" t="s">
        <v>36</v>
      </c>
      <c r="C231" s="3" t="s">
        <v>394</v>
      </c>
      <c r="D231" s="1" t="s">
        <v>138</v>
      </c>
      <c r="E231" s="1" t="s">
        <v>409</v>
      </c>
      <c r="I231" s="15">
        <f>VLOOKUP(주문[[#This Row],[상품]],품목단위,3,0)</f>
        <v>1</v>
      </c>
      <c r="J231" s="21">
        <f>LOOKUP(2,1/((상품자료[상품]=D231)*(상품자료[단위]=I231)*(상품자료[등록일]&lt;=Q231)),상품자료[단가])</f>
        <v>11400</v>
      </c>
      <c r="K231" s="3">
        <v>3</v>
      </c>
      <c r="L231" s="4">
        <f>주문[수량]*주문[단가]</f>
        <v>34200</v>
      </c>
      <c r="M231" s="4" t="s">
        <v>395</v>
      </c>
      <c r="N231" s="20" t="str">
        <f t="array" ref="N2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사리어_공_(갈아)_3kg____확정</v>
      </c>
      <c r="O231" s="20" t="str">
        <f>주문[[#This Row],[식사시간]]&amp;"_"&amp;주문[[#This Row],[상품]]&amp;"_"&amp;주문[[#This Row],[단위]]*주문[[#This Row],[수량]]&amp;"kg"&amp;"_"&amp;주문[[#This Row],[확정여부]]</f>
        <v>공통_등심(돈육)_3kg_확정</v>
      </c>
      <c r="P231" s="3" t="str">
        <f t="array" ref="P231">주문[[#This Row],[돈육두께]]&amp;"*"&amp;주문[[#This Row],[돈육가로]]&amp;"*"&amp;주문[[#This Row],[돈육세로]]</f>
        <v>**</v>
      </c>
      <c r="Q231" s="70">
        <v>44553</v>
      </c>
      <c r="R231" s="70">
        <v>44526</v>
      </c>
      <c r="S231" s="2">
        <f>VLOOKUP(주문[[#This Row],[상품]],품목단위,2,FALSE)</f>
        <v>301104</v>
      </c>
    </row>
    <row r="232" spans="1:20" ht="12">
      <c r="A232" s="1">
        <v>44553</v>
      </c>
      <c r="B232" s="20" t="s">
        <v>411</v>
      </c>
      <c r="C232" s="3" t="s">
        <v>394</v>
      </c>
      <c r="D232" s="1" t="s">
        <v>166</v>
      </c>
      <c r="E232" s="1" t="s">
        <v>417</v>
      </c>
      <c r="F232" s="44" t="s">
        <v>443</v>
      </c>
      <c r="H232" s="44" t="s">
        <v>553</v>
      </c>
      <c r="I232" s="15">
        <f>VLOOKUP(주문[[#This Row],[상품]],품목단위,3,0)</f>
        <v>1</v>
      </c>
      <c r="J232" s="21">
        <f>LOOKUP(2,1/((상품자료[상품]=D232)*(상품자료[단위]=I232)*(상품자료[등록일]&lt;=Q232)),상품자료[단가])</f>
        <v>6000</v>
      </c>
      <c r="K232" s="3">
        <v>3.9</v>
      </c>
      <c r="L232" s="4">
        <f>주문[수량]*주문[단가]</f>
        <v>23400</v>
      </c>
      <c r="M232" s="4" t="s">
        <v>395</v>
      </c>
      <c r="N232" s="20" t="str">
        <f t="array" ref="N2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목도고_공_(탕용)_3.9kg_냉장__손가락4마디_확정</v>
      </c>
      <c r="O232" s="20" t="str">
        <f>주문[[#This Row],[식사시간]]&amp;"_"&amp;주문[[#This Row],[상품]]&amp;"_"&amp;주문[[#This Row],[단위]]*주문[[#This Row],[수량]]&amp;"kg"&amp;"_"&amp;주문[[#This Row],[확정여부]]</f>
        <v>공통_등뼈(돈육)_3.9kg_확정</v>
      </c>
      <c r="P232" s="3" t="str">
        <f t="array" ref="P232">주문[[#This Row],[돈육두께]]&amp;"*"&amp;주문[[#This Row],[돈육가로]]&amp;"*"&amp;주문[[#This Row],[돈육세로]]</f>
        <v>냉장**손가락4마디</v>
      </c>
      <c r="Q232" s="70">
        <v>44553</v>
      </c>
      <c r="R232" s="70">
        <v>44526</v>
      </c>
      <c r="S232" s="2">
        <f>VLOOKUP(주문[[#This Row],[상품]],품목단위,2,FALSE)</f>
        <v>301108</v>
      </c>
    </row>
    <row r="233" spans="1:20" ht="12">
      <c r="A233" s="1">
        <v>44553</v>
      </c>
      <c r="B233" s="20" t="s">
        <v>44</v>
      </c>
      <c r="C233" s="3" t="s">
        <v>429</v>
      </c>
      <c r="D233" s="1" t="s">
        <v>158</v>
      </c>
      <c r="E233" s="1" t="s">
        <v>383</v>
      </c>
      <c r="F233" s="44" t="s">
        <v>443</v>
      </c>
      <c r="I233" s="15">
        <f>VLOOKUP(주문[[#This Row],[상품]],품목단위,3,0)</f>
        <v>1</v>
      </c>
      <c r="J233" s="21">
        <f>LOOKUP(2,1/((상품자료[상품]=D233)*(상품자료[단위]=I233)*(상품자료[등록일]&lt;=Q233)),상품자료[단가])</f>
        <v>7700</v>
      </c>
      <c r="K233" s="3">
        <v>1</v>
      </c>
      <c r="L233" s="4">
        <f>주문[수량]*주문[단가]</f>
        <v>7700</v>
      </c>
      <c r="M233" s="4" t="s">
        <v>430</v>
      </c>
      <c r="N233" s="20" t="str">
        <f t="array" ref="N2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명덕초_공_(다짐)_1kg_냉장___확정</v>
      </c>
      <c r="O233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233" s="3" t="str">
        <f t="array" ref="P233">주문[[#This Row],[돈육두께]]&amp;"*"&amp;주문[[#This Row],[돈육가로]]&amp;"*"&amp;주문[[#This Row],[돈육세로]]</f>
        <v>냉장**</v>
      </c>
      <c r="Q233" s="70">
        <v>44553</v>
      </c>
      <c r="R233" s="70">
        <v>44526</v>
      </c>
      <c r="S233" s="2">
        <f>VLOOKUP(주문[[#This Row],[상품]],품목단위,2,FALSE)</f>
        <v>301107</v>
      </c>
    </row>
    <row r="234" spans="1:20" ht="12">
      <c r="A234" s="1">
        <v>44553</v>
      </c>
      <c r="B234" s="20" t="s">
        <v>57</v>
      </c>
      <c r="C234" s="3" t="s">
        <v>451</v>
      </c>
      <c r="D234" s="1" t="s">
        <v>120</v>
      </c>
      <c r="E234" s="1" t="s">
        <v>141</v>
      </c>
      <c r="F234" s="44" t="s">
        <v>443</v>
      </c>
      <c r="I234" s="15">
        <f>VLOOKUP(주문[[#This Row],[상품]],품목단위,3,0)</f>
        <v>1</v>
      </c>
      <c r="J234" s="21">
        <f>LOOKUP(2,1/((상품자료[상품]=D234)*(상품자료[단위]=I234)*(상품자료[등록일]&lt;=Q234)),상품자료[단가])</f>
        <v>14400</v>
      </c>
      <c r="K234" s="3">
        <v>38</v>
      </c>
      <c r="L234" s="4">
        <f>주문[수량]*주문[단가]</f>
        <v>547200</v>
      </c>
      <c r="M234" s="4" t="s">
        <v>430</v>
      </c>
      <c r="N234" s="20" t="str">
        <f t="array" ref="N2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괴산고_점_(불고)_38kg_냉장___확정</v>
      </c>
      <c r="O234" s="20" t="str">
        <f>주문[[#This Row],[식사시간]]&amp;"_"&amp;주문[[#This Row],[상품]]&amp;"_"&amp;주문[[#This Row],[단위]]*주문[[#This Row],[수량]]&amp;"kg"&amp;"_"&amp;주문[[#This Row],[확정여부]]</f>
        <v>점심_앞다리(돈육)_38kg_확정</v>
      </c>
      <c r="P234" s="3" t="str">
        <f t="array" ref="P234">주문[[#This Row],[돈육두께]]&amp;"*"&amp;주문[[#This Row],[돈육가로]]&amp;"*"&amp;주문[[#This Row],[돈육세로]]</f>
        <v>냉장**</v>
      </c>
      <c r="Q234" s="70">
        <v>44553</v>
      </c>
      <c r="R234" s="70">
        <v>44526</v>
      </c>
      <c r="S234" s="2">
        <f>VLOOKUP(주문[[#This Row],[상품]],품목단위,2,FALSE)</f>
        <v>301103</v>
      </c>
    </row>
    <row r="235" spans="1:20" ht="12">
      <c r="A235" s="1">
        <v>44553</v>
      </c>
      <c r="B235" s="20" t="s">
        <v>57</v>
      </c>
      <c r="C235" s="3" t="s">
        <v>429</v>
      </c>
      <c r="D235" s="1" t="s">
        <v>158</v>
      </c>
      <c r="E235" s="1" t="s">
        <v>383</v>
      </c>
      <c r="F235" s="44" t="s">
        <v>443</v>
      </c>
      <c r="I235" s="15">
        <f>VLOOKUP(주문[[#This Row],[상품]],품목단위,3,0)</f>
        <v>1</v>
      </c>
      <c r="J235" s="21">
        <f>LOOKUP(2,1/((상품자료[상품]=D235)*(상품자료[단위]=I235)*(상품자료[등록일]&lt;=Q235)),상품자료[단가])</f>
        <v>7700</v>
      </c>
      <c r="K235" s="3">
        <v>1</v>
      </c>
      <c r="L235" s="4">
        <f>주문[수량]*주문[단가]</f>
        <v>7700</v>
      </c>
      <c r="M235" s="4" t="s">
        <v>430</v>
      </c>
      <c r="N235" s="20" t="str">
        <f t="array" ref="N2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괴산고_공_(다짐)_1kg_냉장___확정</v>
      </c>
      <c r="O235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235" s="3" t="str">
        <f t="array" ref="P235">주문[[#This Row],[돈육두께]]&amp;"*"&amp;주문[[#This Row],[돈육가로]]&amp;"*"&amp;주문[[#This Row],[돈육세로]]</f>
        <v>냉장**</v>
      </c>
      <c r="Q235" s="70">
        <v>44553</v>
      </c>
      <c r="R235" s="70">
        <v>44526</v>
      </c>
      <c r="S235" s="2">
        <f>VLOOKUP(주문[[#This Row],[상품]],품목단위,2,FALSE)</f>
        <v>301107</v>
      </c>
    </row>
    <row r="236" spans="1:20" ht="12">
      <c r="A236" s="1">
        <v>44554</v>
      </c>
      <c r="B236" s="20" t="s">
        <v>50</v>
      </c>
      <c r="C236" s="3" t="s">
        <v>394</v>
      </c>
      <c r="D236" s="1" t="s">
        <v>420</v>
      </c>
      <c r="E236" s="1" t="s">
        <v>423</v>
      </c>
      <c r="H236" s="44" t="s">
        <v>448</v>
      </c>
      <c r="I236" s="15">
        <f>VLOOKUP(주문[[#This Row],[상품]],품목단위,3,0)</f>
        <v>1</v>
      </c>
      <c r="J236" s="21" t="e">
        <f>LOOKUP(2,1/((상품자료[상품]=D236)*(상품자료[단위]=I236)*(상품자료[등록일]&lt;=Q236)),상품자료[단가])</f>
        <v>#N/A</v>
      </c>
      <c r="K236" s="3">
        <v>2</v>
      </c>
      <c r="L236" s="4" t="e">
        <f>주문[수량]*주문[단가]</f>
        <v>#N/A</v>
      </c>
      <c r="M236" s="4" t="s">
        <v>395</v>
      </c>
      <c r="N236" s="20" t="str">
        <f t="array" ref="N2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송면초_공_(카레)_2kg___적당_확정</v>
      </c>
      <c r="O236" s="20" t="str">
        <f>주문[[#This Row],[식사시간]]&amp;"_"&amp;주문[[#This Row],[상품]]&amp;"_"&amp;주문[[#This Row],[단위]]*주문[[#This Row],[수량]]&amp;"kg"&amp;"_"&amp;주문[[#This Row],[확정여부]]</f>
        <v>공통_뒷다리(돈육)_2kg_확정</v>
      </c>
      <c r="P236" s="3" t="str">
        <f t="array" ref="P236">주문[[#This Row],[돈육두께]]&amp;"*"&amp;주문[[#This Row],[돈육가로]]&amp;"*"&amp;주문[[#This Row],[돈육세로]]</f>
        <v>**적당</v>
      </c>
      <c r="R236" s="70">
        <v>44526</v>
      </c>
      <c r="S236" s="2">
        <f>VLOOKUP(주문[[#This Row],[상품]],품목단위,2,FALSE)</f>
        <v>301107</v>
      </c>
    </row>
    <row r="237" spans="1:20" ht="12">
      <c r="A237" s="1">
        <v>44554</v>
      </c>
      <c r="B237" s="20" t="s">
        <v>55</v>
      </c>
      <c r="C237" s="3" t="s">
        <v>460</v>
      </c>
      <c r="D237" s="1" t="s">
        <v>138</v>
      </c>
      <c r="E237" s="1" t="s">
        <v>470</v>
      </c>
      <c r="F237" s="44" t="s">
        <v>465</v>
      </c>
      <c r="H237" s="158" t="s">
        <v>450</v>
      </c>
      <c r="I237" s="15">
        <f>VLOOKUP(주문[[#This Row],[상품]],품목단위,3,0)</f>
        <v>1</v>
      </c>
      <c r="J237" s="21" t="e">
        <f>LOOKUP(2,1/((상품자료[상품]=D237)*(상품자료[단위]=I237)*(상품자료[등록일]&lt;=Q237)),상품자료[단가])</f>
        <v>#N/A</v>
      </c>
      <c r="K237" s="3">
        <v>7</v>
      </c>
      <c r="L237" s="4" t="e">
        <f>주문[수량]*주문[단가]</f>
        <v>#N/A</v>
      </c>
      <c r="M237" s="4" t="s">
        <v>462</v>
      </c>
      <c r="N237" s="20" t="str">
        <f t="array" ref="N2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괴산북_공_(폭찹)_7kg_냉장__20*20*20_확정</v>
      </c>
      <c r="O237" s="20" t="str">
        <f>주문[[#This Row],[식사시간]]&amp;"_"&amp;주문[[#This Row],[상품]]&amp;"_"&amp;주문[[#This Row],[단위]]*주문[[#This Row],[수량]]&amp;"kg"&amp;"_"&amp;주문[[#This Row],[확정여부]]</f>
        <v>공통_등심(돈육)_7kg_확정</v>
      </c>
      <c r="P237" s="3" t="str">
        <f t="array" ref="P237">주문[[#This Row],[돈육두께]]&amp;"*"&amp;주문[[#This Row],[돈육가로]]&amp;"*"&amp;주문[[#This Row],[돈육세로]]</f>
        <v>냉장**20*20*20</v>
      </c>
      <c r="R237" s="70">
        <v>44530</v>
      </c>
      <c r="S237" s="2">
        <f>VLOOKUP(주문[[#This Row],[상품]],품목단위,2,FALSE)</f>
        <v>301104</v>
      </c>
      <c r="T237" s="3" t="s">
        <v>471</v>
      </c>
    </row>
    <row r="238" spans="1:20" ht="12">
      <c r="A238" s="1">
        <v>44557</v>
      </c>
      <c r="B238" s="20" t="s">
        <v>47</v>
      </c>
      <c r="C238" s="3" t="s">
        <v>394</v>
      </c>
      <c r="D238" s="1" t="s">
        <v>138</v>
      </c>
      <c r="E238" s="1" t="s">
        <v>421</v>
      </c>
      <c r="F238" s="44" t="s">
        <v>443</v>
      </c>
      <c r="H238" s="158" t="s">
        <v>554</v>
      </c>
      <c r="I238" s="15">
        <f>VLOOKUP(주문[[#This Row],[상품]],품목단위,3,0)</f>
        <v>1</v>
      </c>
      <c r="J238" s="21">
        <f>LOOKUP(2,1/((상품자료[상품]=D238)*(상품자료[단위]=I238)*(상품자료[등록일]&lt;=Q238)),상품자료[단가])</f>
        <v>11400</v>
      </c>
      <c r="K238" s="3">
        <v>2</v>
      </c>
      <c r="L238" s="4">
        <f>주문[수량]*주문[단가]</f>
        <v>22800</v>
      </c>
      <c r="M238" s="4" t="s">
        <v>395</v>
      </c>
      <c r="N238" s="20" t="str">
        <f t="array" ref="N2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백봉초_공_(깍뚝)_2kg_냉장__30*30*30_확정</v>
      </c>
      <c r="O238" s="20" t="str">
        <f>주문[[#This Row],[식사시간]]&amp;"_"&amp;주문[[#This Row],[상품]]&amp;"_"&amp;주문[[#This Row],[단위]]*주문[[#This Row],[수량]]&amp;"kg"&amp;"_"&amp;주문[[#This Row],[확정여부]]</f>
        <v>공통_등심(돈육)_2kg_확정</v>
      </c>
      <c r="P238" s="3" t="str">
        <f t="array" ref="P238">주문[[#This Row],[돈육두께]]&amp;"*"&amp;주문[[#This Row],[돈육가로]]&amp;"*"&amp;주문[[#This Row],[돈육세로]]</f>
        <v>냉장**30*30*30</v>
      </c>
      <c r="Q238" s="70">
        <v>44557</v>
      </c>
      <c r="R238" s="70">
        <v>44529</v>
      </c>
      <c r="S238" s="2">
        <f>VLOOKUP(주문[[#This Row],[상품]],품목단위,2,FALSE)</f>
        <v>301104</v>
      </c>
    </row>
    <row r="239" spans="1:20" ht="12">
      <c r="A239" s="1">
        <v>44557</v>
      </c>
      <c r="B239" s="20" t="s">
        <v>47</v>
      </c>
      <c r="C239" s="3" t="s">
        <v>394</v>
      </c>
      <c r="D239" s="1" t="s">
        <v>118</v>
      </c>
      <c r="E239" s="1" t="s">
        <v>156</v>
      </c>
      <c r="F239" s="44" t="s">
        <v>443</v>
      </c>
      <c r="H239" s="158" t="s">
        <v>554</v>
      </c>
      <c r="I239" s="15">
        <f>VLOOKUP(주문[[#This Row],[상품]],품목단위,3,0)</f>
        <v>1</v>
      </c>
      <c r="J239" s="21">
        <f>LOOKUP(2,1/((상품자료[상품]=D239)*(상품자료[단위]=I239)*(상품자료[등록일]&lt;=Q239)),상품자료[단가])</f>
        <v>27700</v>
      </c>
      <c r="K239" s="3">
        <v>2</v>
      </c>
      <c r="L239" s="4">
        <f>주문[수량]*주문[단가]</f>
        <v>55400</v>
      </c>
      <c r="M239" s="4" t="s">
        <v>395</v>
      </c>
      <c r="N239" s="20" t="str">
        <f t="array" ref="N2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백봉초_공_(구이)_2kg_냉장__30*30*30_확정</v>
      </c>
      <c r="O239" s="20" t="str">
        <f>주문[[#This Row],[식사시간]]&amp;"_"&amp;주문[[#This Row],[상품]]&amp;"_"&amp;주문[[#This Row],[단위]]*주문[[#This Row],[수량]]&amp;"kg"&amp;"_"&amp;주문[[#This Row],[확정여부]]</f>
        <v>공통_목심살(돈육)_2kg_확정</v>
      </c>
      <c r="P239" s="3" t="str">
        <f t="array" ref="P239">주문[[#This Row],[돈육두께]]&amp;"*"&amp;주문[[#This Row],[돈육가로]]&amp;"*"&amp;주문[[#This Row],[돈육세로]]</f>
        <v>냉장**30*30*30</v>
      </c>
      <c r="Q239" s="70">
        <v>44557</v>
      </c>
      <c r="R239" s="70">
        <v>44529</v>
      </c>
      <c r="S239" s="2">
        <f>VLOOKUP(주문[[#This Row],[상품]],품목단위,2,FALSE)</f>
        <v>301102</v>
      </c>
    </row>
    <row r="240" spans="1:20" ht="12">
      <c r="A240" s="1">
        <v>44557</v>
      </c>
      <c r="B240" s="20" t="s">
        <v>46</v>
      </c>
      <c r="C240" s="3" t="s">
        <v>394</v>
      </c>
      <c r="D240" s="1" t="s">
        <v>10</v>
      </c>
      <c r="I240" s="15">
        <f>VLOOKUP(주문[[#This Row],[상품]],품목단위,3,0)</f>
        <v>1</v>
      </c>
      <c r="J240" s="21">
        <f>LOOKUP(2,1/((상품자료[상품]=D240)*(상품자료[단위]=I240)*(상품자료[등록일]&lt;=Q240)),상품자료[단가])</f>
        <v>50000</v>
      </c>
      <c r="K240" s="3">
        <v>3</v>
      </c>
      <c r="L240" s="4">
        <f>주문[수량]*주문[단가]</f>
        <v>150000</v>
      </c>
      <c r="M240" s="4" t="s">
        <v>395</v>
      </c>
      <c r="N240" s="20" t="str">
        <f t="array" ref="N2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문광초_공_()_3kg____확정</v>
      </c>
      <c r="O240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240" s="3" t="str">
        <f t="array" ref="P240">주문[[#This Row],[돈육두께]]&amp;"*"&amp;주문[[#This Row],[돈육가로]]&amp;"*"&amp;주문[[#This Row],[돈육세로]]</f>
        <v>**</v>
      </c>
      <c r="Q240" s="70">
        <v>44557</v>
      </c>
      <c r="S240" s="2" t="str">
        <f>VLOOKUP(주문[[#This Row],[상품]],품목단위,2,FALSE)</f>
        <v>gs00012</v>
      </c>
    </row>
    <row r="241" spans="1:19" ht="12">
      <c r="A241" s="1">
        <v>44557</v>
      </c>
      <c r="B241" s="20" t="s">
        <v>46</v>
      </c>
      <c r="C241" s="3" t="s">
        <v>394</v>
      </c>
      <c r="D241" s="1" t="s">
        <v>138</v>
      </c>
      <c r="E241" s="1" t="s">
        <v>421</v>
      </c>
      <c r="F241" s="44" t="s">
        <v>443</v>
      </c>
      <c r="H241" s="158" t="s">
        <v>554</v>
      </c>
      <c r="I241" s="15">
        <f>VLOOKUP(주문[[#This Row],[상품]],품목단위,3,0)</f>
        <v>1</v>
      </c>
      <c r="J241" s="21">
        <f>LOOKUP(2,1/((상품자료[상품]=D241)*(상품자료[단위]=I241)*(상품자료[등록일]&lt;=Q241)),상품자료[단가])</f>
        <v>11400</v>
      </c>
      <c r="K241" s="3">
        <v>3</v>
      </c>
      <c r="L241" s="4">
        <f>주문[수량]*주문[단가]</f>
        <v>34200</v>
      </c>
      <c r="M241" s="4" t="s">
        <v>395</v>
      </c>
      <c r="N241" s="20" t="str">
        <f t="array" ref="N2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문광초_공_(깍뚝)_3kg_냉장__30*30*30_확정</v>
      </c>
      <c r="O241" s="20" t="str">
        <f>주문[[#This Row],[식사시간]]&amp;"_"&amp;주문[[#This Row],[상품]]&amp;"_"&amp;주문[[#This Row],[단위]]*주문[[#This Row],[수량]]&amp;"kg"&amp;"_"&amp;주문[[#This Row],[확정여부]]</f>
        <v>공통_등심(돈육)_3kg_확정</v>
      </c>
      <c r="P241" s="3" t="str">
        <f t="array" ref="P241">주문[[#This Row],[돈육두께]]&amp;"*"&amp;주문[[#This Row],[돈육가로]]&amp;"*"&amp;주문[[#This Row],[돈육세로]]</f>
        <v>냉장**30*30*30</v>
      </c>
      <c r="Q241" s="70">
        <v>44557</v>
      </c>
      <c r="R241" s="70">
        <v>44529</v>
      </c>
      <c r="S241" s="2">
        <f>VLOOKUP(주문[[#This Row],[상품]],품목단위,2,FALSE)</f>
        <v>301104</v>
      </c>
    </row>
    <row r="242" spans="1:19" ht="12">
      <c r="A242" s="1">
        <v>44557</v>
      </c>
      <c r="B242" s="20" t="s">
        <v>46</v>
      </c>
      <c r="C242" s="3" t="s">
        <v>394</v>
      </c>
      <c r="D242" s="1" t="s">
        <v>118</v>
      </c>
      <c r="E242" s="1" t="s">
        <v>156</v>
      </c>
      <c r="F242" s="44" t="s">
        <v>443</v>
      </c>
      <c r="H242" s="158" t="s">
        <v>554</v>
      </c>
      <c r="I242" s="15">
        <f>VLOOKUP(주문[[#This Row],[상품]],품목단위,3,0)</f>
        <v>1</v>
      </c>
      <c r="J242" s="21">
        <f>LOOKUP(2,1/((상품자료[상품]=D242)*(상품자료[단위]=I242)*(상품자료[등록일]&lt;=Q242)),상품자료[단가])</f>
        <v>27700</v>
      </c>
      <c r="K242" s="3">
        <v>3</v>
      </c>
      <c r="L242" s="4">
        <f>주문[수량]*주문[단가]</f>
        <v>83100</v>
      </c>
      <c r="M242" s="4" t="s">
        <v>395</v>
      </c>
      <c r="N242" s="20" t="str">
        <f t="array" ref="N2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문광초_공_(구이)_3kg_냉장__30*30*30_확정</v>
      </c>
      <c r="O242" s="20" t="str">
        <f>주문[[#This Row],[식사시간]]&amp;"_"&amp;주문[[#This Row],[상품]]&amp;"_"&amp;주문[[#This Row],[단위]]*주문[[#This Row],[수량]]&amp;"kg"&amp;"_"&amp;주문[[#This Row],[확정여부]]</f>
        <v>공통_목심살(돈육)_3kg_확정</v>
      </c>
      <c r="P242" s="3" t="str">
        <f t="array" ref="P242">주문[[#This Row],[돈육두께]]&amp;"*"&amp;주문[[#This Row],[돈육가로]]&amp;"*"&amp;주문[[#This Row],[돈육세로]]</f>
        <v>냉장**30*30*30</v>
      </c>
      <c r="Q242" s="70">
        <v>44557</v>
      </c>
      <c r="R242" s="70">
        <v>44529</v>
      </c>
      <c r="S242" s="2">
        <f>VLOOKUP(주문[[#This Row],[상품]],품목단위,2,FALSE)</f>
        <v>301102</v>
      </c>
    </row>
    <row r="243" spans="1:19" ht="12">
      <c r="A243" s="1">
        <v>44557</v>
      </c>
      <c r="B243" s="20" t="s">
        <v>46</v>
      </c>
      <c r="C243" s="3" t="s">
        <v>394</v>
      </c>
      <c r="D243" s="1" t="s">
        <v>73</v>
      </c>
      <c r="I243" s="15">
        <f>VLOOKUP(주문[[#This Row],[상품]],품목단위,3,0)</f>
        <v>10</v>
      </c>
      <c r="J243" s="21">
        <f>LOOKUP(2,1/((상품자료[상품]=D243)*(상품자료[단위]=I243)*(상품자료[등록일]&lt;=Q243)),상품자료[단가])</f>
        <v>41000</v>
      </c>
      <c r="K243" s="3">
        <v>8</v>
      </c>
      <c r="L243" s="4">
        <f>주문[수량]*주문[단가]</f>
        <v>328000</v>
      </c>
      <c r="M243" s="4" t="s">
        <v>395</v>
      </c>
      <c r="N243" s="20" t="str">
        <f t="array" ref="N2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문광초_공_()_80kg____확정</v>
      </c>
      <c r="O243" s="20" t="str">
        <f>주문[[#This Row],[식사시간]]&amp;"_"&amp;주문[[#This Row],[상품]]&amp;"_"&amp;주문[[#This Row],[단위]]*주문[[#This Row],[수량]]&amp;"kg"&amp;"_"&amp;주문[[#This Row],[확정여부]]</f>
        <v>공통_백미(유)_80kg_확정</v>
      </c>
      <c r="P243" s="3" t="str">
        <f t="array" ref="P243">주문[[#This Row],[돈육두께]]&amp;"*"&amp;주문[[#This Row],[돈육가로]]&amp;"*"&amp;주문[[#This Row],[돈육세로]]</f>
        <v>**</v>
      </c>
      <c r="Q243" s="70">
        <v>44557</v>
      </c>
      <c r="S243" s="2" t="str">
        <f>VLOOKUP(주문[[#This Row],[상품]],품목단위,2,FALSE)</f>
        <v>gs00079</v>
      </c>
    </row>
    <row r="244" spans="1:19" ht="12">
      <c r="A244" s="1">
        <v>44557</v>
      </c>
      <c r="B244" s="20" t="s">
        <v>46</v>
      </c>
      <c r="C244" s="3" t="s">
        <v>394</v>
      </c>
      <c r="D244" s="1" t="s">
        <v>61</v>
      </c>
      <c r="I244" s="15">
        <f>VLOOKUP(주문[[#This Row],[상품]],품목단위,3,0)</f>
        <v>10</v>
      </c>
      <c r="J244" s="21">
        <f>LOOKUP(2,1/((상품자료[상품]=D244)*(상품자료[단위]=I244)*(상품자료[등록일]&lt;=Q244)),상품자료[단가])</f>
        <v>42500</v>
      </c>
      <c r="K244" s="3">
        <v>4</v>
      </c>
      <c r="L244" s="4">
        <f>주문[수량]*주문[단가]</f>
        <v>170000</v>
      </c>
      <c r="M244" s="4" t="s">
        <v>395</v>
      </c>
      <c r="N244" s="20" t="str">
        <f t="array" ref="N2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문광초_공_()_40kg____확정</v>
      </c>
      <c r="O244" s="20" t="str">
        <f>주문[[#This Row],[식사시간]]&amp;"_"&amp;주문[[#This Row],[상품]]&amp;"_"&amp;주문[[#This Row],[단위]]*주문[[#This Row],[수량]]&amp;"kg"&amp;"_"&amp;주문[[#This Row],[확정여부]]</f>
        <v>공통_찹쌀백미(유)_40kg_확정</v>
      </c>
      <c r="P244" s="3" t="str">
        <f t="array" ref="P244">주문[[#This Row],[돈육두께]]&amp;"*"&amp;주문[[#This Row],[돈육가로]]&amp;"*"&amp;주문[[#This Row],[돈육세로]]</f>
        <v>**</v>
      </c>
      <c r="Q244" s="70">
        <v>44557</v>
      </c>
      <c r="S244" s="2" t="str">
        <f>VLOOKUP(주문[[#This Row],[상품]],품목단위,2,FALSE)</f>
        <v>gs00148</v>
      </c>
    </row>
    <row r="245" spans="1:19" ht="12">
      <c r="A245" s="1">
        <v>44557</v>
      </c>
      <c r="B245" s="20" t="s">
        <v>46</v>
      </c>
      <c r="C245" s="3" t="s">
        <v>394</v>
      </c>
      <c r="D245" s="1" t="s">
        <v>62</v>
      </c>
      <c r="I245" s="15">
        <f>VLOOKUP(주문[[#This Row],[상품]],품목단위,3,0)</f>
        <v>1</v>
      </c>
      <c r="J245" s="21">
        <f>LOOKUP(2,1/((상품자료[상품]=D245)*(상품자료[단위]=I245)*(상품자료[등록일]&lt;=Q245)),상품자료[단가])</f>
        <v>13880</v>
      </c>
      <c r="K245" s="3">
        <v>7</v>
      </c>
      <c r="L245" s="4">
        <f>주문[수량]*주문[단가]</f>
        <v>97160</v>
      </c>
      <c r="M245" s="4" t="s">
        <v>395</v>
      </c>
      <c r="N245" s="20" t="str">
        <f t="array" ref="N2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문광초_공_()_7kg____확정</v>
      </c>
      <c r="O245" s="20" t="str">
        <f>주문[[#This Row],[식사시간]]&amp;"_"&amp;주문[[#This Row],[상품]]&amp;"_"&amp;주문[[#This Row],[단위]]*주문[[#This Row],[수량]]&amp;"kg"&amp;"_"&amp;주문[[#This Row],[확정여부]]</f>
        <v>공통_혼합5곡(무)_7kg_확정</v>
      </c>
      <c r="P245" s="3" t="str">
        <f t="array" ref="P245">주문[[#This Row],[돈육두께]]&amp;"*"&amp;주문[[#This Row],[돈육가로]]&amp;"*"&amp;주문[[#This Row],[돈육세로]]</f>
        <v>**</v>
      </c>
      <c r="Q245" s="70">
        <v>44557</v>
      </c>
      <c r="S245" s="2" t="str">
        <f>VLOOKUP(주문[[#This Row],[상품]],품목단위,2,FALSE)</f>
        <v>gs00175</v>
      </c>
    </row>
    <row r="246" spans="1:19" ht="12">
      <c r="A246" s="1">
        <v>44557</v>
      </c>
      <c r="B246" s="20" t="s">
        <v>28</v>
      </c>
      <c r="C246" s="3" t="s">
        <v>551</v>
      </c>
      <c r="D246" s="1" t="s">
        <v>61</v>
      </c>
      <c r="I246" s="15">
        <f>VLOOKUP(주문[[#This Row],[상품]],품목단위,3,0)</f>
        <v>10</v>
      </c>
      <c r="J246" s="21">
        <f>LOOKUP(2,1/((상품자료[상품]=D246)*(상품자료[단위]=I246)*(상품자료[등록일]&lt;=Q246)),상품자료[단가])</f>
        <v>42500</v>
      </c>
      <c r="K246" s="3">
        <v>10</v>
      </c>
      <c r="L246" s="4">
        <f>주문[수량]*주문[단가]</f>
        <v>425000</v>
      </c>
      <c r="M246" s="4" t="s">
        <v>557</v>
      </c>
      <c r="N246" s="20" t="str">
        <f t="array" ref="N2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괴산어_공_()_100kg____확정</v>
      </c>
      <c r="O246" s="20" t="str">
        <f>주문[[#This Row],[식사시간]]&amp;"_"&amp;주문[[#This Row],[상품]]&amp;"_"&amp;주문[[#This Row],[단위]]*주문[[#This Row],[수량]]&amp;"kg"&amp;"_"&amp;주문[[#This Row],[확정여부]]</f>
        <v>공통_찹쌀백미(유)_100kg_확정</v>
      </c>
      <c r="P246" s="3" t="str">
        <f t="array" ref="P246">주문[[#This Row],[돈육두께]]&amp;"*"&amp;주문[[#This Row],[돈육가로]]&amp;"*"&amp;주문[[#This Row],[돈육세로]]</f>
        <v>**</v>
      </c>
      <c r="Q246" s="70">
        <v>44557</v>
      </c>
      <c r="S246" s="2" t="str">
        <f>VLOOKUP(주문[[#This Row],[상품]],품목단위,2,FALSE)</f>
        <v>gs00148</v>
      </c>
    </row>
    <row r="247" spans="1:19" ht="12">
      <c r="A247" s="1">
        <v>44557</v>
      </c>
      <c r="B247" s="20" t="s">
        <v>28</v>
      </c>
      <c r="C247" s="3" t="s">
        <v>551</v>
      </c>
      <c r="D247" s="1" t="s">
        <v>93</v>
      </c>
      <c r="I247" s="15">
        <f>VLOOKUP(주문[[#This Row],[상품]],품목단위,3,0)</f>
        <v>10</v>
      </c>
      <c r="J247" s="21">
        <f>LOOKUP(2,1/((상품자료[상품]=D247)*(상품자료[단위]=I247)*(상품자료[등록일]&lt;=Q247)),상품자료[단가])</f>
        <v>41000</v>
      </c>
      <c r="K247" s="3">
        <v>20</v>
      </c>
      <c r="L247" s="4">
        <f>주문[수량]*주문[단가]</f>
        <v>820000</v>
      </c>
      <c r="M247" s="4" t="s">
        <v>557</v>
      </c>
      <c r="N247" s="20" t="str">
        <f t="array" ref="N2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괴산어_공_()_200kg____확정</v>
      </c>
      <c r="O247" s="20" t="str">
        <f>주문[[#This Row],[식사시간]]&amp;"_"&amp;주문[[#This Row],[상품]]&amp;"_"&amp;주문[[#This Row],[단위]]*주문[[#This Row],[수량]]&amp;"kg"&amp;"_"&amp;주문[[#This Row],[확정여부]]</f>
        <v>공통_백미(칠분/유)_200kg_확정</v>
      </c>
      <c r="P247" s="3" t="str">
        <f t="array" ref="P247">주문[[#This Row],[돈육두께]]&amp;"*"&amp;주문[[#This Row],[돈육가로]]&amp;"*"&amp;주문[[#This Row],[돈육세로]]</f>
        <v>**</v>
      </c>
      <c r="Q247" s="70">
        <v>44557</v>
      </c>
      <c r="S247" s="2" t="str">
        <f>VLOOKUP(주문[[#This Row],[상품]],품목단위,2,FALSE)</f>
        <v>gs00079</v>
      </c>
    </row>
    <row r="248" spans="1:19" ht="12">
      <c r="A248" s="1">
        <v>44557</v>
      </c>
      <c r="B248" s="20" t="s">
        <v>53</v>
      </c>
      <c r="C248" s="3" t="s">
        <v>551</v>
      </c>
      <c r="D248" s="1" t="s">
        <v>9</v>
      </c>
      <c r="I248" s="15">
        <f>VLOOKUP(주문[[#This Row],[상품]],품목단위,3,0)</f>
        <v>1</v>
      </c>
      <c r="J248" s="21">
        <f>LOOKUP(2,1/((상품자료[상품]=D248)*(상품자료[단위]=I248)*(상품자료[등록일]&lt;=Q248)),상품자료[단가])</f>
        <v>50000</v>
      </c>
      <c r="K248" s="3">
        <v>3</v>
      </c>
      <c r="L248" s="4">
        <f>주문[수량]*주문[단가]</f>
        <v>150000</v>
      </c>
      <c r="M248" s="4" t="s">
        <v>557</v>
      </c>
      <c r="N248" s="20" t="str">
        <f t="array" ref="N2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보광초_공_()_3kg____확정</v>
      </c>
      <c r="O248" s="20" t="str">
        <f>주문[[#This Row],[식사시간]]&amp;"_"&amp;주문[[#This Row],[상품]]&amp;"_"&amp;주문[[#This Row],[단위]]*주문[[#This Row],[수량]]&amp;"kg"&amp;"_"&amp;주문[[#This Row],[확정여부]]</f>
        <v>공통_고춧가루(유)_3kg_확정</v>
      </c>
      <c r="P248" s="3" t="str">
        <f t="array" ref="P248">주문[[#This Row],[돈육두께]]&amp;"*"&amp;주문[[#This Row],[돈육가로]]&amp;"*"&amp;주문[[#This Row],[돈육세로]]</f>
        <v>**</v>
      </c>
      <c r="Q248" s="70">
        <v>44557</v>
      </c>
      <c r="S248" s="2" t="str">
        <f>VLOOKUP(주문[[#This Row],[상품]],품목단위,2,FALSE)</f>
        <v>gs00012</v>
      </c>
    </row>
    <row r="249" spans="1:19" ht="12">
      <c r="A249" s="1">
        <v>44557</v>
      </c>
      <c r="B249" s="20" t="s">
        <v>57</v>
      </c>
      <c r="C249" s="3" t="s">
        <v>555</v>
      </c>
      <c r="D249" s="1" t="s">
        <v>61</v>
      </c>
      <c r="I249" s="15">
        <f>VLOOKUP(주문[[#This Row],[상품]],품목단위,3,0)</f>
        <v>10</v>
      </c>
      <c r="J249" s="21">
        <f>LOOKUP(2,1/((상품자료[상품]=D249)*(상품자료[단위]=I249)*(상품자료[등록일]&lt;=Q249)),상품자료[단가])</f>
        <v>42500</v>
      </c>
      <c r="K249" s="3">
        <v>30</v>
      </c>
      <c r="L249" s="4">
        <f>주문[수량]*주문[단가]</f>
        <v>1275000</v>
      </c>
      <c r="M249" s="4" t="s">
        <v>64</v>
      </c>
      <c r="N249" s="20" t="str">
        <f t="array" ref="N2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괴산고_공_()_300kg____확정</v>
      </c>
      <c r="O249" s="20" t="str">
        <f>주문[[#This Row],[식사시간]]&amp;"_"&amp;주문[[#This Row],[상품]]&amp;"_"&amp;주문[[#This Row],[단위]]*주문[[#This Row],[수량]]&amp;"kg"&amp;"_"&amp;주문[[#This Row],[확정여부]]</f>
        <v>공통_찹쌀백미(유)_300kg_확정</v>
      </c>
      <c r="P249" s="3" t="str">
        <f t="array" ref="P249">주문[[#This Row],[돈육두께]]&amp;"*"&amp;주문[[#This Row],[돈육가로]]&amp;"*"&amp;주문[[#This Row],[돈육세로]]</f>
        <v>**</v>
      </c>
      <c r="Q249" s="70">
        <v>44557</v>
      </c>
      <c r="S249" s="2" t="str">
        <f>VLOOKUP(주문[[#This Row],[상품]],품목단위,2,FALSE)</f>
        <v>gs00148</v>
      </c>
    </row>
    <row r="250" spans="1:19" ht="12">
      <c r="A250" s="1">
        <v>44557</v>
      </c>
      <c r="B250" s="20" t="s">
        <v>57</v>
      </c>
      <c r="C250" s="3" t="s">
        <v>555</v>
      </c>
      <c r="D250" s="1" t="s">
        <v>62</v>
      </c>
      <c r="I250" s="15">
        <f>VLOOKUP(주문[[#This Row],[상품]],품목단위,3,0)</f>
        <v>1</v>
      </c>
      <c r="J250" s="21">
        <f>LOOKUP(2,1/((상품자료[상품]=D250)*(상품자료[단위]=I250)*(상품자료[등록일]&lt;=Q250)),상품자료[단가])</f>
        <v>13880</v>
      </c>
      <c r="K250" s="3">
        <v>40</v>
      </c>
      <c r="L250" s="4">
        <f>주문[수량]*주문[단가]</f>
        <v>555200</v>
      </c>
      <c r="M250" s="4" t="s">
        <v>64</v>
      </c>
      <c r="N250" s="20" t="str">
        <f t="array" ref="N2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괴산고_공_()_40kg____확정</v>
      </c>
      <c r="O250" s="20" t="str">
        <f>주문[[#This Row],[식사시간]]&amp;"_"&amp;주문[[#This Row],[상품]]&amp;"_"&amp;주문[[#This Row],[단위]]*주문[[#This Row],[수량]]&amp;"kg"&amp;"_"&amp;주문[[#This Row],[확정여부]]</f>
        <v>공통_혼합5곡(무)_40kg_확정</v>
      </c>
      <c r="P250" s="3" t="str">
        <f t="array" ref="P250">주문[[#This Row],[돈육두께]]&amp;"*"&amp;주문[[#This Row],[돈육가로]]&amp;"*"&amp;주문[[#This Row],[돈육세로]]</f>
        <v>**</v>
      </c>
      <c r="Q250" s="70">
        <v>44557</v>
      </c>
      <c r="S250" s="2" t="str">
        <f>VLOOKUP(주문[[#This Row],[상품]],품목단위,2,FALSE)</f>
        <v>gs00175</v>
      </c>
    </row>
    <row r="251" spans="1:19" ht="12">
      <c r="A251" s="1">
        <v>44557</v>
      </c>
      <c r="B251" s="20" t="s">
        <v>57</v>
      </c>
      <c r="C251" s="3" t="s">
        <v>555</v>
      </c>
      <c r="D251" s="1" t="s">
        <v>73</v>
      </c>
      <c r="I251" s="15">
        <f>VLOOKUP(주문[[#This Row],[상품]],품목단위,3,0)</f>
        <v>10</v>
      </c>
      <c r="J251" s="21">
        <f>LOOKUP(2,1/((상품자료[상품]=D251)*(상품자료[단위]=I251)*(상품자료[등록일]&lt;=Q251)),상품자료[단가])</f>
        <v>41000</v>
      </c>
      <c r="K251" s="3">
        <v>50</v>
      </c>
      <c r="L251" s="4">
        <f>주문[수량]*주문[단가]</f>
        <v>2050000</v>
      </c>
      <c r="M251" s="4" t="s">
        <v>64</v>
      </c>
      <c r="N251" s="20" t="str">
        <f t="array" ref="N2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괴산고_공_()_500kg____확정</v>
      </c>
      <c r="O251" s="20" t="str">
        <f>주문[[#This Row],[식사시간]]&amp;"_"&amp;주문[[#This Row],[상품]]&amp;"_"&amp;주문[[#This Row],[단위]]*주문[[#This Row],[수량]]&amp;"kg"&amp;"_"&amp;주문[[#This Row],[확정여부]]</f>
        <v>공통_백미(유)_500kg_확정</v>
      </c>
      <c r="P251" s="3" t="str">
        <f t="array" ref="P251">주문[[#This Row],[돈육두께]]&amp;"*"&amp;주문[[#This Row],[돈육가로]]&amp;"*"&amp;주문[[#This Row],[돈육세로]]</f>
        <v>**</v>
      </c>
      <c r="Q251" s="70">
        <v>44557</v>
      </c>
      <c r="S251" s="2" t="str">
        <f>VLOOKUP(주문[[#This Row],[상품]],품목단위,2,FALSE)</f>
        <v>gs00079</v>
      </c>
    </row>
    <row r="252" spans="1:19" ht="12">
      <c r="A252" s="1">
        <v>44557</v>
      </c>
      <c r="B252" s="20" t="s">
        <v>57</v>
      </c>
      <c r="C252" s="3" t="s">
        <v>555</v>
      </c>
      <c r="D252" s="1" t="s">
        <v>9</v>
      </c>
      <c r="I252" s="15">
        <f>VLOOKUP(주문[[#This Row],[상품]],품목단위,3,0)</f>
        <v>1</v>
      </c>
      <c r="J252" s="21">
        <f>LOOKUP(2,1/((상품자료[상품]=D252)*(상품자료[단위]=I252)*(상품자료[등록일]&lt;=Q252)),상품자료[단가])</f>
        <v>50000</v>
      </c>
      <c r="K252" s="3">
        <v>50</v>
      </c>
      <c r="L252" s="4">
        <f>주문[수량]*주문[단가]</f>
        <v>2500000</v>
      </c>
      <c r="M252" s="4" t="s">
        <v>64</v>
      </c>
      <c r="N252" s="20" t="str">
        <f t="array" ref="N2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괴산고_공_()_50kg____확정</v>
      </c>
      <c r="O252" s="20" t="str">
        <f>주문[[#This Row],[식사시간]]&amp;"_"&amp;주문[[#This Row],[상품]]&amp;"_"&amp;주문[[#This Row],[단위]]*주문[[#This Row],[수량]]&amp;"kg"&amp;"_"&amp;주문[[#This Row],[확정여부]]</f>
        <v>공통_고춧가루(유)_50kg_확정</v>
      </c>
      <c r="P252" s="3" t="str">
        <f t="array" ref="P252">주문[[#This Row],[돈육두께]]&amp;"*"&amp;주문[[#This Row],[돈육가로]]&amp;"*"&amp;주문[[#This Row],[돈육세로]]</f>
        <v>**</v>
      </c>
      <c r="Q252" s="70">
        <v>44557</v>
      </c>
      <c r="S252" s="2" t="str">
        <f>VLOOKUP(주문[[#This Row],[상품]],품목단위,2,FALSE)</f>
        <v>gs00012</v>
      </c>
    </row>
    <row r="253" spans="1:19" ht="12">
      <c r="A253" s="1">
        <v>44558</v>
      </c>
      <c r="B253" s="20" t="s">
        <v>47</v>
      </c>
      <c r="C253" s="3" t="s">
        <v>394</v>
      </c>
      <c r="D253" s="1" t="s">
        <v>167</v>
      </c>
      <c r="I253" s="15">
        <f>VLOOKUP(주문[[#This Row],[상품]],품목단위,3,0)</f>
        <v>1</v>
      </c>
      <c r="J253" s="21">
        <f>LOOKUP(2,1/((상품자료[상품]=D253)*(상품자료[단위]=I253)*(상품자료[등록일]&lt;=Q253)),상품자료[단가])</f>
        <v>15400</v>
      </c>
      <c r="K253" s="3">
        <v>6</v>
      </c>
      <c r="L253" s="4">
        <f>주문[수량]*주문[단가]</f>
        <v>92400</v>
      </c>
      <c r="M253" s="4" t="s">
        <v>395</v>
      </c>
      <c r="N253" s="20" t="str">
        <f t="array" ref="N2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백봉초_공_()_6kg____확정</v>
      </c>
      <c r="O253" s="20" t="str">
        <f>주문[[#This Row],[식사시간]]&amp;"_"&amp;주문[[#This Row],[상품]]&amp;"_"&amp;주문[[#This Row],[단위]]*주문[[#This Row],[수량]]&amp;"kg"&amp;"_"&amp;주문[[#This Row],[확정여부]]</f>
        <v>공통_갈비(돈육)_6kg_확정</v>
      </c>
      <c r="P253" s="3" t="str">
        <f t="array" ref="P253">주문[[#This Row],[돈육두께]]&amp;"*"&amp;주문[[#This Row],[돈육가로]]&amp;"*"&amp;주문[[#This Row],[돈육세로]]</f>
        <v>**</v>
      </c>
      <c r="Q253" s="70">
        <v>44558</v>
      </c>
      <c r="R253" s="70">
        <v>44526</v>
      </c>
      <c r="S253" s="2">
        <f>VLOOKUP(주문[[#This Row],[상품]],품목단위,2,FALSE)</f>
        <v>301109</v>
      </c>
    </row>
    <row r="254" spans="1:19" ht="12">
      <c r="A254" s="1">
        <v>44558</v>
      </c>
      <c r="B254" s="20" t="s">
        <v>46</v>
      </c>
      <c r="C254" s="3" t="s">
        <v>394</v>
      </c>
      <c r="D254" s="1" t="s">
        <v>167</v>
      </c>
      <c r="I254" s="15">
        <f>VLOOKUP(주문[[#This Row],[상품]],품목단위,3,0)</f>
        <v>1</v>
      </c>
      <c r="J254" s="21">
        <f>LOOKUP(2,1/((상품자료[상품]=D254)*(상품자료[단위]=I254)*(상품자료[등록일]&lt;=Q254)),상품자료[단가])</f>
        <v>15400</v>
      </c>
      <c r="K254" s="3">
        <v>9</v>
      </c>
      <c r="L254" s="4">
        <f>주문[수량]*주문[단가]</f>
        <v>138600</v>
      </c>
      <c r="M254" s="4" t="s">
        <v>395</v>
      </c>
      <c r="N254" s="20" t="str">
        <f t="array" ref="N2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문광초_공_()_9kg____확정</v>
      </c>
      <c r="O254" s="20" t="str">
        <f>주문[[#This Row],[식사시간]]&amp;"_"&amp;주문[[#This Row],[상품]]&amp;"_"&amp;주문[[#This Row],[단위]]*주문[[#This Row],[수량]]&amp;"kg"&amp;"_"&amp;주문[[#This Row],[확정여부]]</f>
        <v>공통_갈비(돈육)_9kg_확정</v>
      </c>
      <c r="P254" s="3" t="str">
        <f t="array" ref="P254">주문[[#This Row],[돈육두께]]&amp;"*"&amp;주문[[#This Row],[돈육가로]]&amp;"*"&amp;주문[[#This Row],[돈육세로]]</f>
        <v>**</v>
      </c>
      <c r="Q254" s="70">
        <v>44558</v>
      </c>
      <c r="R254" s="70">
        <v>44526</v>
      </c>
      <c r="S254" s="2">
        <f>VLOOKUP(주문[[#This Row],[상품]],품목단위,2,FALSE)</f>
        <v>301109</v>
      </c>
    </row>
    <row r="255" spans="1:19" ht="12">
      <c r="A255" s="1">
        <v>44558</v>
      </c>
      <c r="B255" s="20" t="s">
        <v>50</v>
      </c>
      <c r="C255" s="3" t="s">
        <v>394</v>
      </c>
      <c r="D255" s="1" t="s">
        <v>148</v>
      </c>
      <c r="E255" s="1" t="s">
        <v>141</v>
      </c>
      <c r="H255" s="44" t="s">
        <v>448</v>
      </c>
      <c r="I255" s="15">
        <f>VLOOKUP(주문[[#This Row],[상품]],품목단위,3,0)</f>
        <v>1</v>
      </c>
      <c r="J255" s="21">
        <f>LOOKUP(2,1/((상품자료[상품]=D255)*(상품자료[단위]=I255)*(상품자료[등록일]&lt;=Q255)),상품자료[단가])</f>
        <v>27900</v>
      </c>
      <c r="K255" s="3">
        <v>1.6</v>
      </c>
      <c r="L255" s="4">
        <f>주문[수량]*주문[단가]</f>
        <v>44640</v>
      </c>
      <c r="M255" s="4" t="s">
        <v>395</v>
      </c>
      <c r="N255" s="20" t="str">
        <f t="array" ref="N2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송면초_공_(불고)_1.6kg___적당_확정</v>
      </c>
      <c r="O255" s="20" t="str">
        <f>주문[[#This Row],[식사시간]]&amp;"_"&amp;주문[[#This Row],[상품]]&amp;"_"&amp;주문[[#This Row],[단위]]*주문[[#This Row],[수량]]&amp;"kg"&amp;"_"&amp;주문[[#This Row],[확정여부]]</f>
        <v>공통_삼겹살_1.6kg_확정</v>
      </c>
      <c r="P255" s="3" t="str">
        <f t="array" ref="P255">주문[[#This Row],[돈육두께]]&amp;"*"&amp;주문[[#This Row],[돈육가로]]&amp;"*"&amp;주문[[#This Row],[돈육세로]]</f>
        <v>**적당</v>
      </c>
      <c r="Q255" s="70">
        <v>44558</v>
      </c>
      <c r="R255" s="70">
        <v>44526</v>
      </c>
      <c r="S255" s="2">
        <f>VLOOKUP(주문[[#This Row],[상품]],품목단위,2,FALSE)</f>
        <v>301101</v>
      </c>
    </row>
    <row r="256" spans="1:19" ht="12">
      <c r="A256" s="1">
        <v>44558</v>
      </c>
      <c r="B256" s="20" t="s">
        <v>50</v>
      </c>
      <c r="C256" s="3" t="s">
        <v>394</v>
      </c>
      <c r="D256" s="1" t="s">
        <v>120</v>
      </c>
      <c r="E256" s="1" t="s">
        <v>141</v>
      </c>
      <c r="H256" s="44" t="s">
        <v>448</v>
      </c>
      <c r="I256" s="15">
        <f>VLOOKUP(주문[[#This Row],[상품]],품목단위,3,0)</f>
        <v>1</v>
      </c>
      <c r="J256" s="21">
        <f>LOOKUP(2,1/((상품자료[상품]=D256)*(상품자료[단위]=I256)*(상품자료[등록일]&lt;=Q256)),상품자료[단가])</f>
        <v>14400</v>
      </c>
      <c r="K256" s="3">
        <v>6.9</v>
      </c>
      <c r="L256" s="4">
        <f>주문[수량]*주문[단가]</f>
        <v>99360</v>
      </c>
      <c r="M256" s="4" t="s">
        <v>395</v>
      </c>
      <c r="N256" s="20" t="str">
        <f t="array" ref="N2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송면초_공_(불고)_6.9kg___적당_확정</v>
      </c>
      <c r="O256" s="20" t="str">
        <f>주문[[#This Row],[식사시간]]&amp;"_"&amp;주문[[#This Row],[상품]]&amp;"_"&amp;주문[[#This Row],[단위]]*주문[[#This Row],[수량]]&amp;"kg"&amp;"_"&amp;주문[[#This Row],[확정여부]]</f>
        <v>공통_앞다리(돈육)_6.9kg_확정</v>
      </c>
      <c r="P256" s="3" t="str">
        <f t="array" ref="P256">주문[[#This Row],[돈육두께]]&amp;"*"&amp;주문[[#This Row],[돈육가로]]&amp;"*"&amp;주문[[#This Row],[돈육세로]]</f>
        <v>**적당</v>
      </c>
      <c r="Q256" s="70">
        <v>44558</v>
      </c>
      <c r="R256" s="70">
        <v>44526</v>
      </c>
      <c r="S256" s="2">
        <f>VLOOKUP(주문[[#This Row],[상품]],품목단위,2,FALSE)</f>
        <v>301103</v>
      </c>
    </row>
    <row r="257" spans="1:20" ht="12">
      <c r="A257" s="1">
        <v>44558</v>
      </c>
      <c r="B257" s="20" t="s">
        <v>57</v>
      </c>
      <c r="C257" s="3" t="s">
        <v>429</v>
      </c>
      <c r="D257" s="1" t="s">
        <v>158</v>
      </c>
      <c r="E257" s="1" t="s">
        <v>141</v>
      </c>
      <c r="F257" s="44" t="s">
        <v>443</v>
      </c>
      <c r="I257" s="15">
        <f>VLOOKUP(주문[[#This Row],[상품]],품목단위,3,0)</f>
        <v>1</v>
      </c>
      <c r="J257" s="21">
        <f>LOOKUP(2,1/((상품자료[상품]=D257)*(상품자료[단위]=I257)*(상품자료[등록일]&lt;=Q257)),상품자료[단가])</f>
        <v>7700</v>
      </c>
      <c r="K257" s="3">
        <v>2</v>
      </c>
      <c r="L257" s="4">
        <f>주문[수량]*주문[단가]</f>
        <v>15400</v>
      </c>
      <c r="M257" s="4" t="s">
        <v>430</v>
      </c>
      <c r="N257" s="20" t="str">
        <f t="array" ref="N2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괴산고_공_(불고)_2kg_냉장___확정</v>
      </c>
      <c r="O257" s="20" t="str">
        <f>주문[[#This Row],[식사시간]]&amp;"_"&amp;주문[[#This Row],[상품]]&amp;"_"&amp;주문[[#This Row],[단위]]*주문[[#This Row],[수량]]&amp;"kg"&amp;"_"&amp;주문[[#This Row],[확정여부]]</f>
        <v>공통_뒷다리(돈육)_2kg_확정</v>
      </c>
      <c r="P257" s="3" t="str">
        <f t="array" ref="P257">주문[[#This Row],[돈육두께]]&amp;"*"&amp;주문[[#This Row],[돈육가로]]&amp;"*"&amp;주문[[#This Row],[돈육세로]]</f>
        <v>냉장**</v>
      </c>
      <c r="Q257" s="70">
        <v>44558</v>
      </c>
      <c r="R257" s="70">
        <v>44526</v>
      </c>
      <c r="S257" s="2">
        <f>VLOOKUP(주문[[#This Row],[상품]],품목단위,2,FALSE)</f>
        <v>301107</v>
      </c>
    </row>
    <row r="258" spans="1:20" ht="12">
      <c r="A258" s="1">
        <v>44558</v>
      </c>
      <c r="B258" s="20" t="s">
        <v>542</v>
      </c>
      <c r="C258" s="3" t="s">
        <v>543</v>
      </c>
      <c r="D258" s="1" t="s">
        <v>544</v>
      </c>
      <c r="I258" s="15">
        <f>VLOOKUP(주문[[#This Row],[상품]],품목단위,3,0)</f>
        <v>10</v>
      </c>
      <c r="J258" s="21">
        <f>LOOKUP(2,1/((상품자료[상품]=D258)*(상품자료[단위]=I258)*(상품자료[등록일]&lt;=Q258)),상품자료[단가])</f>
        <v>41000</v>
      </c>
      <c r="K258" s="3">
        <v>1</v>
      </c>
      <c r="L258" s="4">
        <f>주문[수량]*주문[단가]</f>
        <v>41000</v>
      </c>
      <c r="M258" s="4"/>
      <c r="N258" s="20" t="str">
        <f t="array" ref="N2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괴산군_공_()_10kg____</v>
      </c>
      <c r="O258" s="20" t="str">
        <f>주문[[#This Row],[식사시간]]&amp;"_"&amp;주문[[#This Row],[상품]]&amp;"_"&amp;주문[[#This Row],[단위]]*주문[[#This Row],[수량]]&amp;"kg"&amp;"_"&amp;주문[[#This Row],[확정여부]]</f>
        <v>공통_백미(유)_10kg_</v>
      </c>
      <c r="P258" s="3" t="str">
        <f t="array" ref="P258">주문[[#This Row],[돈육두께]]&amp;"*"&amp;주문[[#This Row],[돈육가로]]&amp;"*"&amp;주문[[#This Row],[돈육세로]]</f>
        <v>**</v>
      </c>
      <c r="Q258" s="70">
        <v>44558</v>
      </c>
      <c r="S258" s="2" t="str">
        <f>VLOOKUP(주문[[#This Row],[상품]],품목단위,2,FALSE)</f>
        <v>gs00079</v>
      </c>
    </row>
    <row r="259" spans="1:20" ht="12">
      <c r="A259" s="1">
        <v>44559</v>
      </c>
      <c r="B259" s="20" t="s">
        <v>55</v>
      </c>
      <c r="C259" s="3" t="s">
        <v>460</v>
      </c>
      <c r="D259" s="1" t="s">
        <v>120</v>
      </c>
      <c r="E259" s="1" t="s">
        <v>473</v>
      </c>
      <c r="F259" s="44" t="s">
        <v>465</v>
      </c>
      <c r="I259" s="15">
        <f>VLOOKUP(주문[[#This Row],[상품]],품목단위,3,0)</f>
        <v>1</v>
      </c>
      <c r="J259" s="21" t="e">
        <f>LOOKUP(2,1/((상품자료[상품]=D259)*(상품자료[단위]=I259)*(상품자료[등록일]&lt;=Q259)),상품자료[단가])</f>
        <v>#N/A</v>
      </c>
      <c r="K259" s="3">
        <v>7</v>
      </c>
      <c r="L259" s="4" t="e">
        <f>주문[수량]*주문[단가]</f>
        <v>#N/A</v>
      </c>
      <c r="M259" s="4" t="s">
        <v>462</v>
      </c>
      <c r="N259" s="20" t="str">
        <f t="array" ref="N2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괴산북_공_(수육)_7kg_냉장___확정</v>
      </c>
      <c r="O259" s="20" t="str">
        <f>주문[[#This Row],[식사시간]]&amp;"_"&amp;주문[[#This Row],[상품]]&amp;"_"&amp;주문[[#This Row],[단위]]*주문[[#This Row],[수량]]&amp;"kg"&amp;"_"&amp;주문[[#This Row],[확정여부]]</f>
        <v>공통_앞다리(돈육)_7kg_확정</v>
      </c>
      <c r="P259" s="3" t="str">
        <f t="array" ref="P259">주문[[#This Row],[돈육두께]]&amp;"*"&amp;주문[[#This Row],[돈육가로]]&amp;"*"&amp;주문[[#This Row],[돈육세로]]</f>
        <v>냉장**</v>
      </c>
      <c r="R259" s="70">
        <v>44529</v>
      </c>
      <c r="S259" s="2">
        <f>VLOOKUP(주문[[#This Row],[상품]],품목단위,2,FALSE)</f>
        <v>301103</v>
      </c>
    </row>
    <row r="260" spans="1:20" ht="12">
      <c r="A260" s="1">
        <v>44560</v>
      </c>
      <c r="B260" s="20" t="s">
        <v>47</v>
      </c>
      <c r="C260" s="3" t="s">
        <v>394</v>
      </c>
      <c r="D260" s="1" t="s">
        <v>118</v>
      </c>
      <c r="E260" s="1" t="s">
        <v>141</v>
      </c>
      <c r="F260" s="44" t="s">
        <v>443</v>
      </c>
      <c r="I260" s="15">
        <f>VLOOKUP(주문[[#This Row],[상품]],품목단위,3,0)</f>
        <v>1</v>
      </c>
      <c r="J260" s="21">
        <f>LOOKUP(2,1/((상품자료[상품]=D260)*(상품자료[단위]=I260)*(상품자료[등록일]&lt;=Q260)),상품자료[단가])</f>
        <v>27700</v>
      </c>
      <c r="K260" s="3">
        <v>4</v>
      </c>
      <c r="L260" s="4">
        <f>주문[수량]*주문[단가]</f>
        <v>110800</v>
      </c>
      <c r="M260" s="4" t="s">
        <v>395</v>
      </c>
      <c r="N260" s="20" t="str">
        <f t="array" ref="N2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백봉초_공_(불고)_4kg_냉장___확정</v>
      </c>
      <c r="O260" s="20" t="str">
        <f>주문[[#This Row],[식사시간]]&amp;"_"&amp;주문[[#This Row],[상품]]&amp;"_"&amp;주문[[#This Row],[단위]]*주문[[#This Row],[수량]]&amp;"kg"&amp;"_"&amp;주문[[#This Row],[확정여부]]</f>
        <v>공통_목심살(돈육)_4kg_확정</v>
      </c>
      <c r="P260" s="3" t="str">
        <f t="array" ref="P260">주문[[#This Row],[돈육두께]]&amp;"*"&amp;주문[[#This Row],[돈육가로]]&amp;"*"&amp;주문[[#This Row],[돈육세로]]</f>
        <v>냉장**</v>
      </c>
      <c r="Q260" s="70">
        <v>44560</v>
      </c>
      <c r="R260" s="70">
        <v>44526</v>
      </c>
      <c r="S260" s="2">
        <f>VLOOKUP(주문[[#This Row],[상품]],품목단위,2,FALSE)</f>
        <v>301102</v>
      </c>
    </row>
    <row r="261" spans="1:20" ht="12">
      <c r="A261" s="1">
        <v>44560</v>
      </c>
      <c r="B261" s="20" t="s">
        <v>47</v>
      </c>
      <c r="C261" s="3" t="s">
        <v>394</v>
      </c>
      <c r="D261" s="1" t="s">
        <v>120</v>
      </c>
      <c r="E261" s="1" t="s">
        <v>383</v>
      </c>
      <c r="F261" s="44" t="s">
        <v>443</v>
      </c>
      <c r="I261" s="15">
        <f>VLOOKUP(주문[[#This Row],[상품]],품목단위,3,0)</f>
        <v>1</v>
      </c>
      <c r="J261" s="21">
        <f>LOOKUP(2,1/((상품자료[상품]=D261)*(상품자료[단위]=I261)*(상품자료[등록일]&lt;=Q261)),상품자료[단가])</f>
        <v>14400</v>
      </c>
      <c r="K261" s="3">
        <v>0.7</v>
      </c>
      <c r="L261" s="4">
        <f>주문[수량]*주문[단가]</f>
        <v>10080</v>
      </c>
      <c r="M261" s="4" t="s">
        <v>395</v>
      </c>
      <c r="N261" s="20" t="str">
        <f t="array" ref="N2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백봉초_공_(다짐)_0.7kg_냉장___확정</v>
      </c>
      <c r="O261" s="20" t="str">
        <f>주문[[#This Row],[식사시간]]&amp;"_"&amp;주문[[#This Row],[상품]]&amp;"_"&amp;주문[[#This Row],[단위]]*주문[[#This Row],[수량]]&amp;"kg"&amp;"_"&amp;주문[[#This Row],[확정여부]]</f>
        <v>공통_앞다리(돈육)_0.7kg_확정</v>
      </c>
      <c r="P261" s="3" t="str">
        <f t="array" ref="P261">주문[[#This Row],[돈육두께]]&amp;"*"&amp;주문[[#This Row],[돈육가로]]&amp;"*"&amp;주문[[#This Row],[돈육세로]]</f>
        <v>냉장**</v>
      </c>
      <c r="Q261" s="70">
        <v>44560</v>
      </c>
      <c r="R261" s="70">
        <v>44526</v>
      </c>
      <c r="S261" s="2">
        <f>VLOOKUP(주문[[#This Row],[상품]],품목단위,2,FALSE)</f>
        <v>301103</v>
      </c>
    </row>
    <row r="262" spans="1:20" ht="12">
      <c r="A262" s="1">
        <v>44560</v>
      </c>
      <c r="B262" s="20" t="s">
        <v>47</v>
      </c>
      <c r="C262" s="3" t="s">
        <v>444</v>
      </c>
      <c r="D262" s="1" t="s">
        <v>120</v>
      </c>
      <c r="E262" s="1" t="s">
        <v>445</v>
      </c>
      <c r="F262" s="44" t="s">
        <v>443</v>
      </c>
      <c r="I262" s="15">
        <f>VLOOKUP(주문[[#This Row],[상품]],품목단위,3,0)</f>
        <v>1</v>
      </c>
      <c r="J262" s="21">
        <f>LOOKUP(2,1/((상품자료[상품]=D262)*(상품자료[단위]=I262)*(상품자료[등록일]&lt;=Q262)),상품자료[단가])</f>
        <v>14400</v>
      </c>
      <c r="K262" s="3">
        <v>2</v>
      </c>
      <c r="L262" s="4">
        <f>주문[수량]*주문[단가]</f>
        <v>28800</v>
      </c>
      <c r="M262" s="4" t="s">
        <v>446</v>
      </c>
      <c r="N262" s="20" t="str">
        <f t="array" ref="N2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백봉초_공_(불고)_2kg_냉장___확정</v>
      </c>
      <c r="O262" s="20" t="str">
        <f>주문[[#This Row],[식사시간]]&amp;"_"&amp;주문[[#This Row],[상품]]&amp;"_"&amp;주문[[#This Row],[단위]]*주문[[#This Row],[수량]]&amp;"kg"&amp;"_"&amp;주문[[#This Row],[확정여부]]</f>
        <v>공통_앞다리(돈육)_2kg_확정</v>
      </c>
      <c r="P262" s="3" t="str">
        <f t="array" ref="P262">주문[[#This Row],[돈육두께]]&amp;"*"&amp;주문[[#This Row],[돈육가로]]&amp;"*"&amp;주문[[#This Row],[돈육세로]]</f>
        <v>냉장**</v>
      </c>
      <c r="Q262" s="70">
        <v>44560</v>
      </c>
      <c r="R262" s="146">
        <v>44526</v>
      </c>
      <c r="S262" s="2">
        <f>VLOOKUP(주문[[#This Row],[상품]],품목단위,2,FALSE)</f>
        <v>301103</v>
      </c>
      <c r="T262" s="145" t="s">
        <v>447</v>
      </c>
    </row>
    <row r="263" spans="1:20" ht="12">
      <c r="A263" s="1">
        <v>44560</v>
      </c>
      <c r="B263" s="20" t="s">
        <v>46</v>
      </c>
      <c r="C263" s="3" t="s">
        <v>394</v>
      </c>
      <c r="D263" s="1" t="s">
        <v>118</v>
      </c>
      <c r="E263" s="1" t="s">
        <v>141</v>
      </c>
      <c r="F263" s="44" t="s">
        <v>443</v>
      </c>
      <c r="I263" s="15">
        <f>VLOOKUP(주문[[#This Row],[상품]],품목단위,3,0)</f>
        <v>1</v>
      </c>
      <c r="J263" s="21">
        <f>LOOKUP(2,1/((상품자료[상품]=D263)*(상품자료[단위]=I263)*(상품자료[등록일]&lt;=Q263)),상품자료[단가])</f>
        <v>27700</v>
      </c>
      <c r="K263" s="3">
        <v>3</v>
      </c>
      <c r="L263" s="4">
        <f>주문[수량]*주문[단가]</f>
        <v>83100</v>
      </c>
      <c r="M263" s="4" t="s">
        <v>395</v>
      </c>
      <c r="N263" s="20" t="str">
        <f t="array" ref="N2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문광초_공_(불고)_3kg_냉장___확정</v>
      </c>
      <c r="O263" s="20" t="str">
        <f>주문[[#This Row],[식사시간]]&amp;"_"&amp;주문[[#This Row],[상품]]&amp;"_"&amp;주문[[#This Row],[단위]]*주문[[#This Row],[수량]]&amp;"kg"&amp;"_"&amp;주문[[#This Row],[확정여부]]</f>
        <v>공통_목심살(돈육)_3kg_확정</v>
      </c>
      <c r="P263" s="3" t="str">
        <f t="array" ref="P263">주문[[#This Row],[돈육두께]]&amp;"*"&amp;주문[[#This Row],[돈육가로]]&amp;"*"&amp;주문[[#This Row],[돈육세로]]</f>
        <v>냉장**</v>
      </c>
      <c r="Q263" s="70">
        <v>44560</v>
      </c>
      <c r="R263" s="70">
        <v>44526</v>
      </c>
      <c r="S263" s="2">
        <f>VLOOKUP(주문[[#This Row],[상품]],품목단위,2,FALSE)</f>
        <v>301102</v>
      </c>
    </row>
    <row r="264" spans="1:20" ht="12">
      <c r="A264" s="1">
        <v>44560</v>
      </c>
      <c r="B264" s="20" t="s">
        <v>46</v>
      </c>
      <c r="C264" s="3" t="s">
        <v>394</v>
      </c>
      <c r="D264" s="1" t="s">
        <v>120</v>
      </c>
      <c r="E264" s="1" t="s">
        <v>383</v>
      </c>
      <c r="F264" s="44" t="s">
        <v>443</v>
      </c>
      <c r="I264" s="15">
        <f>VLOOKUP(주문[[#This Row],[상품]],품목단위,3,0)</f>
        <v>1</v>
      </c>
      <c r="J264" s="21">
        <f>LOOKUP(2,1/((상품자료[상품]=D264)*(상품자료[단위]=I264)*(상품자료[등록일]&lt;=Q264)),상품자료[단가])</f>
        <v>14400</v>
      </c>
      <c r="K264" s="3">
        <v>1</v>
      </c>
      <c r="L264" s="4">
        <f>주문[수량]*주문[단가]</f>
        <v>14400</v>
      </c>
      <c r="M264" s="4" t="s">
        <v>395</v>
      </c>
      <c r="N264" s="20" t="str">
        <f t="array" ref="N2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문광초_공_(다짐)_1kg_냉장___확정</v>
      </c>
      <c r="O264" s="20" t="str">
        <f>주문[[#This Row],[식사시간]]&amp;"_"&amp;주문[[#This Row],[상품]]&amp;"_"&amp;주문[[#This Row],[단위]]*주문[[#This Row],[수량]]&amp;"kg"&amp;"_"&amp;주문[[#This Row],[확정여부]]</f>
        <v>공통_앞다리(돈육)_1kg_확정</v>
      </c>
      <c r="P264" s="3" t="str">
        <f t="array" ref="P264">주문[[#This Row],[돈육두께]]&amp;"*"&amp;주문[[#This Row],[돈육가로]]&amp;"*"&amp;주문[[#This Row],[돈육세로]]</f>
        <v>냉장**</v>
      </c>
      <c r="Q264" s="70">
        <v>44560</v>
      </c>
      <c r="R264" s="70">
        <v>44526</v>
      </c>
      <c r="S264" s="2">
        <f>VLOOKUP(주문[[#This Row],[상품]],품목단위,2,FALSE)</f>
        <v>301103</v>
      </c>
    </row>
    <row r="265" spans="1:20" ht="12">
      <c r="A265" s="1">
        <v>44560</v>
      </c>
      <c r="B265" s="20" t="s">
        <v>46</v>
      </c>
      <c r="C265" s="3" t="s">
        <v>394</v>
      </c>
      <c r="D265" s="1" t="s">
        <v>120</v>
      </c>
      <c r="E265" s="1" t="s">
        <v>141</v>
      </c>
      <c r="F265" s="44" t="s">
        <v>443</v>
      </c>
      <c r="I265" s="15">
        <f>VLOOKUP(주문[[#This Row],[상품]],품목단위,3,0)</f>
        <v>1</v>
      </c>
      <c r="J265" s="21">
        <f>LOOKUP(2,1/((상품자료[상품]=D265)*(상품자료[단위]=I265)*(상품자료[등록일]&lt;=Q265)),상품자료[단가])</f>
        <v>14400</v>
      </c>
      <c r="K265" s="3">
        <v>3</v>
      </c>
      <c r="L265" s="4">
        <f>주문[수량]*주문[단가]</f>
        <v>43200</v>
      </c>
      <c r="M265" s="4" t="s">
        <v>395</v>
      </c>
      <c r="N265" s="20" t="str">
        <f t="array" ref="N2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문광초_공_(불고)_3kg_냉장___확정</v>
      </c>
      <c r="O265" s="20" t="str">
        <f>주문[[#This Row],[식사시간]]&amp;"_"&amp;주문[[#This Row],[상품]]&amp;"_"&amp;주문[[#This Row],[단위]]*주문[[#This Row],[수량]]&amp;"kg"&amp;"_"&amp;주문[[#This Row],[확정여부]]</f>
        <v>공통_앞다리(돈육)_3kg_확정</v>
      </c>
      <c r="P265" s="3" t="str">
        <f t="array" ref="P265">주문[[#This Row],[돈육두께]]&amp;"*"&amp;주문[[#This Row],[돈육가로]]&amp;"*"&amp;주문[[#This Row],[돈육세로]]</f>
        <v>냉장**</v>
      </c>
      <c r="Q265" s="70">
        <v>44560</v>
      </c>
      <c r="R265" s="70">
        <v>44526</v>
      </c>
      <c r="S265" s="2">
        <f>VLOOKUP(주문[[#This Row],[상품]],품목단위,2,FALSE)</f>
        <v>301103</v>
      </c>
    </row>
    <row r="266" spans="1:20" ht="12">
      <c r="A266" s="1">
        <v>44560</v>
      </c>
      <c r="B266" s="20" t="s">
        <v>38</v>
      </c>
      <c r="C266" s="3" t="s">
        <v>559</v>
      </c>
      <c r="D266" s="1" t="s">
        <v>73</v>
      </c>
      <c r="I266" s="15">
        <f>VLOOKUP(주문[[#This Row],[상품]],품목단위,3,0)</f>
        <v>10</v>
      </c>
      <c r="J266" s="21">
        <f>LOOKUP(2,1/((상품자료[상품]=D266)*(상품자료[단위]=I266)*(상품자료[등록일]&lt;=Q266)),상품자료[단가])</f>
        <v>41000</v>
      </c>
      <c r="K266" s="3">
        <v>4</v>
      </c>
      <c r="L266" s="4">
        <f>주문[수량]*주문[단가]</f>
        <v>164000</v>
      </c>
      <c r="M266" s="4"/>
      <c r="N266" s="20" t="str">
        <f t="array" ref="N2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문무어_공_()_40kg____</v>
      </c>
      <c r="O266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266" s="3" t="str">
        <f t="array" ref="P266">주문[[#This Row],[돈육두께]]&amp;"*"&amp;주문[[#This Row],[돈육가로]]&amp;"*"&amp;주문[[#This Row],[돈육세로]]</f>
        <v>**</v>
      </c>
      <c r="Q266" s="70">
        <v>44560</v>
      </c>
      <c r="S266" s="2" t="str">
        <f>VLOOKUP(주문[[#This Row],[상품]],품목단위,2,FALSE)</f>
        <v>gs00079</v>
      </c>
    </row>
    <row r="267" spans="1:20" ht="12">
      <c r="A267" s="1">
        <v>44560</v>
      </c>
      <c r="B267" s="20" t="s">
        <v>38</v>
      </c>
      <c r="C267" s="3" t="s">
        <v>559</v>
      </c>
      <c r="D267" s="1" t="s">
        <v>61</v>
      </c>
      <c r="I267" s="15">
        <f>VLOOKUP(주문[[#This Row],[상품]],품목단위,3,0)</f>
        <v>10</v>
      </c>
      <c r="J267" s="21">
        <f>LOOKUP(2,1/((상품자료[상품]=D267)*(상품자료[단위]=I267)*(상품자료[등록일]&lt;=Q267)),상품자료[단가])</f>
        <v>42500</v>
      </c>
      <c r="K267" s="3">
        <v>1</v>
      </c>
      <c r="L267" s="4">
        <f>주문[수량]*주문[단가]</f>
        <v>42500</v>
      </c>
      <c r="M267" s="4"/>
      <c r="N267" s="20" t="str">
        <f t="array" ref="N2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문무어_공_()_10kg____</v>
      </c>
      <c r="O267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267" s="3" t="str">
        <f t="array" ref="P267">주문[[#This Row],[돈육두께]]&amp;"*"&amp;주문[[#This Row],[돈육가로]]&amp;"*"&amp;주문[[#This Row],[돈육세로]]</f>
        <v>**</v>
      </c>
      <c r="Q267" s="70">
        <v>44560</v>
      </c>
      <c r="S267" s="2" t="str">
        <f>VLOOKUP(주문[[#This Row],[상품]],품목단위,2,FALSE)</f>
        <v>gs00148</v>
      </c>
      <c r="T267" s="166" t="s">
        <v>561</v>
      </c>
    </row>
    <row r="268" spans="1:20" ht="12">
      <c r="A268" s="1">
        <v>44561</v>
      </c>
      <c r="B268" s="20" t="s">
        <v>47</v>
      </c>
      <c r="C268" s="3" t="s">
        <v>394</v>
      </c>
      <c r="D268" s="1" t="s">
        <v>158</v>
      </c>
      <c r="E268" s="1" t="s">
        <v>396</v>
      </c>
      <c r="F268" s="44" t="s">
        <v>443</v>
      </c>
      <c r="I268" s="15">
        <f>VLOOKUP(주문[[#This Row],[상품]],품목단위,3,0)</f>
        <v>1</v>
      </c>
      <c r="J268" s="21" t="e">
        <f>LOOKUP(2,1/((상품자료[상품]=D268)*(상품자료[단위]=I268)*(상품자료[등록일]&lt;=Q268)),상품자료[단가])</f>
        <v>#N/A</v>
      </c>
      <c r="K268" s="3">
        <v>0.8</v>
      </c>
      <c r="L268" s="4" t="e">
        <f>주문[수량]*주문[단가]</f>
        <v>#N/A</v>
      </c>
      <c r="M268" s="4" t="s">
        <v>395</v>
      </c>
      <c r="N268" s="20" t="str">
        <f t="array" ref="N2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백봉초_공_(다짐)_0.8kg_냉장___확정</v>
      </c>
      <c r="O268" s="20" t="str">
        <f>주문[[#This Row],[식사시간]]&amp;"_"&amp;주문[[#This Row],[상품]]&amp;"_"&amp;주문[[#This Row],[단위]]*주문[[#This Row],[수량]]&amp;"kg"&amp;"_"&amp;주문[[#This Row],[확정여부]]</f>
        <v>공통_뒷다리(돈육)_0.8kg_확정</v>
      </c>
      <c r="P268" s="3" t="str">
        <f t="array" ref="P268">주문[[#This Row],[돈육두께]]&amp;"*"&amp;주문[[#This Row],[돈육가로]]&amp;"*"&amp;주문[[#This Row],[돈육세로]]</f>
        <v>냉장**</v>
      </c>
      <c r="R268" s="70">
        <v>44526</v>
      </c>
      <c r="S268" s="2">
        <f>VLOOKUP(주문[[#This Row],[상품]],품목단위,2,FALSE)</f>
        <v>301107</v>
      </c>
    </row>
    <row r="269" spans="1:20" ht="12">
      <c r="A269" s="1">
        <v>44561</v>
      </c>
      <c r="B269" s="20" t="s">
        <v>46</v>
      </c>
      <c r="C269" s="3" t="s">
        <v>394</v>
      </c>
      <c r="D269" s="1" t="s">
        <v>420</v>
      </c>
      <c r="E269" s="1" t="s">
        <v>396</v>
      </c>
      <c r="F269" s="44" t="s">
        <v>443</v>
      </c>
      <c r="I269" s="15">
        <f>VLOOKUP(주문[[#This Row],[상품]],품목단위,3,0)</f>
        <v>1</v>
      </c>
      <c r="J269" s="21" t="e">
        <f>LOOKUP(2,1/((상품자료[상품]=D269)*(상품자료[단위]=I269)*(상품자료[등록일]&lt;=Q269)),상품자료[단가])</f>
        <v>#N/A</v>
      </c>
      <c r="K269" s="3">
        <v>1</v>
      </c>
      <c r="L269" s="4" t="e">
        <f>주문[수량]*주문[단가]</f>
        <v>#N/A</v>
      </c>
      <c r="M269" s="4" t="s">
        <v>395</v>
      </c>
      <c r="N269" s="20" t="str">
        <f t="array" ref="N2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문광초_공_(다짐)_1kg_냉장___확정</v>
      </c>
      <c r="O269" s="20" t="str">
        <f>주문[[#This Row],[식사시간]]&amp;"_"&amp;주문[[#This Row],[상품]]&amp;"_"&amp;주문[[#This Row],[단위]]*주문[[#This Row],[수량]]&amp;"kg"&amp;"_"&amp;주문[[#This Row],[확정여부]]</f>
        <v>공통_뒷다리(돈육)_1kg_확정</v>
      </c>
      <c r="P269" s="3" t="str">
        <f t="array" ref="P269">주문[[#This Row],[돈육두께]]&amp;"*"&amp;주문[[#This Row],[돈육가로]]&amp;"*"&amp;주문[[#This Row],[돈육세로]]</f>
        <v>냉장**</v>
      </c>
      <c r="R269" s="70">
        <v>44526</v>
      </c>
      <c r="S269" s="2">
        <f>VLOOKUP(주문[[#This Row],[상품]],품목단위,2,FALSE)</f>
        <v>301107</v>
      </c>
    </row>
    <row r="270" spans="1:20" ht="12">
      <c r="A270" s="139">
        <v>44564</v>
      </c>
      <c r="B270" s="20" t="s">
        <v>41</v>
      </c>
      <c r="C270" s="3" t="s">
        <v>371</v>
      </c>
      <c r="D270" s="1" t="s">
        <v>375</v>
      </c>
      <c r="I270" s="15">
        <f>VLOOKUP(주문[[#This Row],[상품]],품목단위,3,0)</f>
        <v>10</v>
      </c>
      <c r="J270" s="21">
        <f>LOOKUP(2,1/((상품자료[상품]=D270)*(상품자료[단위]=I270)*(상품자료[등록일]&lt;=Q270)),상품자료[단가])</f>
        <v>41000</v>
      </c>
      <c r="K270" s="3">
        <v>6</v>
      </c>
      <c r="L270" s="4">
        <f>주문[수량]*주문[단가]</f>
        <v>246000</v>
      </c>
      <c r="M270" s="4" t="s">
        <v>373</v>
      </c>
      <c r="N270" s="20" t="str">
        <f t="array" ref="N2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감물초_공_()_60kg____확정</v>
      </c>
      <c r="O270" s="20" t="str">
        <f>주문[[#This Row],[식사시간]]&amp;"_"&amp;주문[[#This Row],[상품]]&amp;"_"&amp;주문[[#This Row],[단위]]*주문[[#This Row],[수량]]&amp;"kg"&amp;"_"&amp;주문[[#This Row],[확정여부]]</f>
        <v>공통_백미(유)_60kg_확정</v>
      </c>
      <c r="P270" s="3" t="str">
        <f t="array" ref="P270">주문[[#This Row],[돈육두께]]&amp;"*"&amp;주문[[#This Row],[돈육가로]]&amp;"*"&amp;주문[[#This Row],[돈육세로]]</f>
        <v>**</v>
      </c>
      <c r="Q270" s="70">
        <v>44564</v>
      </c>
      <c r="S270" s="2" t="str">
        <f>VLOOKUP(주문[[#This Row],[상품]],품목단위,2,FALSE)</f>
        <v>gs00079</v>
      </c>
      <c r="T270" s="3" t="s">
        <v>575</v>
      </c>
    </row>
    <row r="271" spans="1:20" ht="12">
      <c r="A271" s="1">
        <v>44564</v>
      </c>
      <c r="B271" s="20" t="s">
        <v>38</v>
      </c>
      <c r="C271" s="3" t="s">
        <v>559</v>
      </c>
      <c r="D271" s="1" t="s">
        <v>560</v>
      </c>
      <c r="E271" s="1" t="s">
        <v>142</v>
      </c>
      <c r="I271" s="15">
        <f>VLOOKUP(주문[[#This Row],[상품]],품목단위,3,0)</f>
        <v>1</v>
      </c>
      <c r="J271" s="21">
        <f>LOOKUP(2,1/((상품자료[상품]=D271)*(상품자료[단위]=I271)*(상품자료[등록일]&lt;=Q271)),상품자료[단가])</f>
        <v>14400</v>
      </c>
      <c r="K271" s="3">
        <v>2.4</v>
      </c>
      <c r="L271" s="4">
        <f>주문[수량]*주문[단가]</f>
        <v>34560</v>
      </c>
      <c r="M271" s="4"/>
      <c r="N271" s="20" t="str">
        <f t="array" ref="N2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문무어_공_(불고)_2.4kg____</v>
      </c>
      <c r="O271" s="20" t="str">
        <f>주문[[#This Row],[식사시간]]&amp;"_"&amp;주문[[#This Row],[상품]]&amp;"_"&amp;주문[[#This Row],[단위]]*주문[[#This Row],[수량]]&amp;"kg"&amp;"_"&amp;주문[[#This Row],[확정여부]]</f>
        <v>공통_앞다리(돈육)_2.4kg_</v>
      </c>
      <c r="P271" s="3" t="str">
        <f t="array" ref="P271">주문[[#This Row],[돈육두께]]&amp;"*"&amp;주문[[#This Row],[돈육가로]]&amp;"*"&amp;주문[[#This Row],[돈육세로]]</f>
        <v>**</v>
      </c>
      <c r="Q271" s="70">
        <v>44564</v>
      </c>
      <c r="R271" s="70">
        <v>44559</v>
      </c>
      <c r="S271" s="2">
        <f>VLOOKUP(주문[[#This Row],[상품]],품목단위,2,FALSE)</f>
        <v>301103</v>
      </c>
    </row>
    <row r="272" spans="1:20" ht="12">
      <c r="A272" s="1">
        <v>44564</v>
      </c>
      <c r="B272" s="20" t="s">
        <v>57</v>
      </c>
      <c r="C272" s="3" t="s">
        <v>69</v>
      </c>
      <c r="D272" s="1" t="s">
        <v>118</v>
      </c>
      <c r="E272" s="1" t="s">
        <v>428</v>
      </c>
      <c r="I272" s="15">
        <f>VLOOKUP(주문[[#This Row],[상품]],품목단위,3,0)</f>
        <v>1</v>
      </c>
      <c r="J272" s="21">
        <f>LOOKUP(2,1/((상품자료[상품]=D272)*(상품자료[단위]=I272)*(상품자료[등록일]&lt;=Q272)),상품자료[단가])</f>
        <v>27700</v>
      </c>
      <c r="K272" s="3">
        <v>0.7</v>
      </c>
      <c r="L272" s="4">
        <f>주문[수량]*주문[단가]</f>
        <v>19390</v>
      </c>
      <c r="M272" s="4"/>
      <c r="N272" s="20" t="str">
        <f t="array" ref="N2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괴산고_저_(찌게)_0.7kg____</v>
      </c>
      <c r="O272" s="20" t="str">
        <f>주문[[#This Row],[식사시간]]&amp;"_"&amp;주문[[#This Row],[상품]]&amp;"_"&amp;주문[[#This Row],[단위]]*주문[[#This Row],[수량]]&amp;"kg"&amp;"_"&amp;주문[[#This Row],[확정여부]]</f>
        <v>저녁_목심살(돈육)_0.7kg_</v>
      </c>
      <c r="P272" s="3" t="str">
        <f t="array" ref="P272">주문[[#This Row],[돈육두께]]&amp;"*"&amp;주문[[#This Row],[돈육가로]]&amp;"*"&amp;주문[[#This Row],[돈육세로]]</f>
        <v>**</v>
      </c>
      <c r="Q272" s="70">
        <v>44564</v>
      </c>
      <c r="R272" s="70">
        <v>44564</v>
      </c>
      <c r="S272" s="2">
        <f>VLOOKUP(주문[[#This Row],[상품]],품목단위,2,FALSE)</f>
        <v>301102</v>
      </c>
    </row>
    <row r="273" spans="1:19" ht="12">
      <c r="A273" s="1">
        <v>44565</v>
      </c>
      <c r="B273" s="20" t="s">
        <v>47</v>
      </c>
      <c r="C273" s="3" t="s">
        <v>68</v>
      </c>
      <c r="D273" s="1" t="s">
        <v>118</v>
      </c>
      <c r="E273" s="1" t="s">
        <v>397</v>
      </c>
      <c r="F273" s="44" t="s">
        <v>443</v>
      </c>
      <c r="H273" s="44" t="s">
        <v>562</v>
      </c>
      <c r="I273" s="15">
        <f>VLOOKUP(주문[[#This Row],[상품]],품목단위,3,0)</f>
        <v>1</v>
      </c>
      <c r="J273" s="21">
        <f>LOOKUP(2,1/((상품자료[상품]=D273)*(상품자료[단위]=I273)*(상품자료[등록일]&lt;=Q273)),상품자료[단가])</f>
        <v>27700</v>
      </c>
      <c r="K273" s="3">
        <v>1.7</v>
      </c>
      <c r="L273" s="4">
        <f>주문[수량]*주문[단가]</f>
        <v>47090</v>
      </c>
      <c r="M273" s="4" t="s">
        <v>395</v>
      </c>
      <c r="N273" s="20" t="str">
        <f t="array" ref="N2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백봉초_공_(감자)_1.7kg_냉장__20*30*30_확정</v>
      </c>
      <c r="O273" s="20" t="str">
        <f>주문[[#This Row],[식사시간]]&amp;"_"&amp;주문[[#This Row],[상품]]&amp;"_"&amp;주문[[#This Row],[단위]]*주문[[#This Row],[수량]]&amp;"kg"&amp;"_"&amp;주문[[#This Row],[확정여부]]</f>
        <v>공통_목심살(돈육)_1.7kg_확정</v>
      </c>
      <c r="P273" s="3" t="str">
        <f t="array" ref="P273">주문[[#This Row],[돈육두께]]&amp;"*"&amp;주문[[#This Row],[돈육가로]]&amp;"*"&amp;주문[[#This Row],[돈육세로]]</f>
        <v>냉장**20*30*30</v>
      </c>
      <c r="Q273" s="70">
        <v>44565</v>
      </c>
      <c r="R273" s="70">
        <v>44526</v>
      </c>
      <c r="S273" s="2">
        <f>VLOOKUP(주문[[#This Row],[상품]],품목단위,2,FALSE)</f>
        <v>301102</v>
      </c>
    </row>
    <row r="274" spans="1:19" ht="12">
      <c r="A274" s="1">
        <v>44565</v>
      </c>
      <c r="B274" s="20" t="s">
        <v>47</v>
      </c>
      <c r="C274" s="3" t="s">
        <v>68</v>
      </c>
      <c r="D274" s="1" t="s">
        <v>166</v>
      </c>
      <c r="I274" s="15">
        <f>VLOOKUP(주문[[#This Row],[상품]],품목단위,3,0)</f>
        <v>1</v>
      </c>
      <c r="J274" s="21">
        <f>LOOKUP(2,1/((상품자료[상품]=D274)*(상품자료[단위]=I274)*(상품자료[등록일]&lt;=Q274)),상품자료[단가])</f>
        <v>6000</v>
      </c>
      <c r="K274" s="3">
        <v>5</v>
      </c>
      <c r="L274" s="4">
        <f>주문[수량]*주문[단가]</f>
        <v>30000</v>
      </c>
      <c r="M274" s="4" t="s">
        <v>395</v>
      </c>
      <c r="N274" s="20" t="str">
        <f t="array" ref="N2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백봉초_공_()_5kg____확정</v>
      </c>
      <c r="O274" s="20" t="str">
        <f>주문[[#This Row],[식사시간]]&amp;"_"&amp;주문[[#This Row],[상품]]&amp;"_"&amp;주문[[#This Row],[단위]]*주문[[#This Row],[수량]]&amp;"kg"&amp;"_"&amp;주문[[#This Row],[확정여부]]</f>
        <v>공통_등뼈(돈육)_5kg_확정</v>
      </c>
      <c r="P274" s="3" t="str">
        <f t="array" ref="P274">주문[[#This Row],[돈육두께]]&amp;"*"&amp;주문[[#This Row],[돈육가로]]&amp;"*"&amp;주문[[#This Row],[돈육세로]]</f>
        <v>**</v>
      </c>
      <c r="Q274" s="70">
        <v>44565</v>
      </c>
      <c r="R274" s="70">
        <v>44526</v>
      </c>
      <c r="S274" s="2">
        <f>VLOOKUP(주문[[#This Row],[상품]],품목단위,2,FALSE)</f>
        <v>301108</v>
      </c>
    </row>
    <row r="275" spans="1:19" ht="12">
      <c r="A275" s="1">
        <v>44565</v>
      </c>
      <c r="B275" s="20" t="s">
        <v>46</v>
      </c>
      <c r="C275" s="3" t="s">
        <v>394</v>
      </c>
      <c r="D275" s="1" t="s">
        <v>118</v>
      </c>
      <c r="E275" s="1" t="s">
        <v>397</v>
      </c>
      <c r="F275" s="44" t="s">
        <v>443</v>
      </c>
      <c r="H275" s="44" t="s">
        <v>562</v>
      </c>
      <c r="I275" s="15">
        <f>VLOOKUP(주문[[#This Row],[상품]],품목단위,3,0)</f>
        <v>1</v>
      </c>
      <c r="J275" s="21">
        <f>LOOKUP(2,1/((상품자료[상품]=D275)*(상품자료[단위]=I275)*(상품자료[등록일]&lt;=Q275)),상품자료[단가])</f>
        <v>27700</v>
      </c>
      <c r="K275" s="3">
        <v>2</v>
      </c>
      <c r="L275" s="4">
        <f>주문[수량]*주문[단가]</f>
        <v>55400</v>
      </c>
      <c r="M275" s="4" t="s">
        <v>395</v>
      </c>
      <c r="N275" s="20" t="str">
        <f t="array" ref="N2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문광초_공_(감자)_2kg_냉장__20*30*30_확정</v>
      </c>
      <c r="O275" s="20" t="str">
        <f>주문[[#This Row],[식사시간]]&amp;"_"&amp;주문[[#This Row],[상품]]&amp;"_"&amp;주문[[#This Row],[단위]]*주문[[#This Row],[수량]]&amp;"kg"&amp;"_"&amp;주문[[#This Row],[확정여부]]</f>
        <v>공통_목심살(돈육)_2kg_확정</v>
      </c>
      <c r="P275" s="3" t="str">
        <f t="array" ref="P275">주문[[#This Row],[돈육두께]]&amp;"*"&amp;주문[[#This Row],[돈육가로]]&amp;"*"&amp;주문[[#This Row],[돈육세로]]</f>
        <v>냉장**20*30*30</v>
      </c>
      <c r="Q275" s="70">
        <v>44565</v>
      </c>
      <c r="R275" s="70">
        <v>44526</v>
      </c>
      <c r="S275" s="2">
        <f>VLOOKUP(주문[[#This Row],[상품]],품목단위,2,FALSE)</f>
        <v>301102</v>
      </c>
    </row>
    <row r="276" spans="1:19" ht="12">
      <c r="A276" s="1">
        <v>44565</v>
      </c>
      <c r="B276" s="20" t="s">
        <v>46</v>
      </c>
      <c r="C276" s="3" t="s">
        <v>394</v>
      </c>
      <c r="D276" s="1" t="s">
        <v>166</v>
      </c>
      <c r="I276" s="15">
        <f>VLOOKUP(주문[[#This Row],[상품]],품목단위,3,0)</f>
        <v>1</v>
      </c>
      <c r="J276" s="21">
        <f>LOOKUP(2,1/((상품자료[상품]=D276)*(상품자료[단위]=I276)*(상품자료[등록일]&lt;=Q276)),상품자료[단가])</f>
        <v>6000</v>
      </c>
      <c r="K276" s="3">
        <v>7</v>
      </c>
      <c r="L276" s="4">
        <f>주문[수량]*주문[단가]</f>
        <v>42000</v>
      </c>
      <c r="M276" s="4" t="s">
        <v>395</v>
      </c>
      <c r="N276" s="20" t="str">
        <f t="array" ref="N2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문광초_공_()_7kg____확정</v>
      </c>
      <c r="O276" s="20" t="str">
        <f>주문[[#This Row],[식사시간]]&amp;"_"&amp;주문[[#This Row],[상품]]&amp;"_"&amp;주문[[#This Row],[단위]]*주문[[#This Row],[수량]]&amp;"kg"&amp;"_"&amp;주문[[#This Row],[확정여부]]</f>
        <v>공통_등뼈(돈육)_7kg_확정</v>
      </c>
      <c r="P276" s="3" t="str">
        <f t="array" ref="P276">주문[[#This Row],[돈육두께]]&amp;"*"&amp;주문[[#This Row],[돈육가로]]&amp;"*"&amp;주문[[#This Row],[돈육세로]]</f>
        <v>**</v>
      </c>
      <c r="Q276" s="70">
        <v>44565</v>
      </c>
      <c r="R276" s="70">
        <v>44526</v>
      </c>
      <c r="S276" s="2">
        <f>VLOOKUP(주문[[#This Row],[상품]],품목단위,2,FALSE)</f>
        <v>301108</v>
      </c>
    </row>
    <row r="277" spans="1:19" ht="12">
      <c r="A277" s="1">
        <v>44565</v>
      </c>
      <c r="B277" s="20" t="s">
        <v>57</v>
      </c>
      <c r="C277" s="3" t="s">
        <v>69</v>
      </c>
      <c r="D277" s="1" t="s">
        <v>118</v>
      </c>
      <c r="E277" s="1" t="s">
        <v>582</v>
      </c>
      <c r="I277" s="15">
        <f>VLOOKUP(주문[[#This Row],[상품]],품목단위,3,0)</f>
        <v>1</v>
      </c>
      <c r="J277" s="21">
        <f>LOOKUP(2,1/((상품자료[상품]=D277)*(상품자료[단위]=I277)*(상품자료[등록일]&lt;=Q277)),상품자료[단가])</f>
        <v>27700</v>
      </c>
      <c r="K277" s="3">
        <v>4.5</v>
      </c>
      <c r="L277" s="4">
        <f>주문[수량]*주문[단가]</f>
        <v>124650</v>
      </c>
      <c r="M277" s="4"/>
      <c r="N277" s="20" t="str">
        <f t="array" ref="N2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괴산고_저_(불고)_4.5kg____</v>
      </c>
      <c r="O277" s="20" t="str">
        <f>주문[[#This Row],[식사시간]]&amp;"_"&amp;주문[[#This Row],[상품]]&amp;"_"&amp;주문[[#This Row],[단위]]*주문[[#This Row],[수량]]&amp;"kg"&amp;"_"&amp;주문[[#This Row],[확정여부]]</f>
        <v>저녁_목심살(돈육)_4.5kg_</v>
      </c>
      <c r="P277" s="3" t="str">
        <f t="array" ref="P277">주문[[#This Row],[돈육두께]]&amp;"*"&amp;주문[[#This Row],[돈육가로]]&amp;"*"&amp;주문[[#This Row],[돈육세로]]</f>
        <v>**</v>
      </c>
      <c r="Q277" s="70">
        <v>44565</v>
      </c>
      <c r="R277" s="70">
        <v>44564</v>
      </c>
      <c r="S277" s="2">
        <f>VLOOKUP(주문[[#This Row],[상품]],품목단위,2,FALSE)</f>
        <v>301102</v>
      </c>
    </row>
    <row r="278" spans="1:19" ht="12">
      <c r="A278" s="1">
        <v>44566</v>
      </c>
      <c r="B278" s="20" t="s">
        <v>47</v>
      </c>
      <c r="C278" s="3" t="s">
        <v>394</v>
      </c>
      <c r="D278" s="1" t="s">
        <v>158</v>
      </c>
      <c r="E278" s="1" t="s">
        <v>383</v>
      </c>
      <c r="F278" s="44" t="s">
        <v>443</v>
      </c>
      <c r="I278" s="15">
        <f>VLOOKUP(주문[[#This Row],[상품]],품목단위,3,0)</f>
        <v>1</v>
      </c>
      <c r="J278" s="21">
        <f>LOOKUP(2,1/((상품자료[상품]=D278)*(상품자료[단위]=I278)*(상품자료[등록일]&lt;=Q278)),상품자료[단가])</f>
        <v>7700</v>
      </c>
      <c r="K278" s="3">
        <v>0.5</v>
      </c>
      <c r="L278" s="4">
        <f>주문[수량]*주문[단가]</f>
        <v>3850</v>
      </c>
      <c r="M278" s="4" t="s">
        <v>395</v>
      </c>
      <c r="N278" s="20" t="str">
        <f t="array" ref="N2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백봉초_공_(다짐)_0.5kg_냉장___확정</v>
      </c>
      <c r="O278" s="20" t="str">
        <f>주문[[#This Row],[식사시간]]&amp;"_"&amp;주문[[#This Row],[상품]]&amp;"_"&amp;주문[[#This Row],[단위]]*주문[[#This Row],[수량]]&amp;"kg"&amp;"_"&amp;주문[[#This Row],[확정여부]]</f>
        <v>공통_뒷다리(돈육)_0.5kg_확정</v>
      </c>
      <c r="P278" s="3" t="str">
        <f t="array" ref="P278">주문[[#This Row],[돈육두께]]&amp;"*"&amp;주문[[#This Row],[돈육가로]]&amp;"*"&amp;주문[[#This Row],[돈육세로]]</f>
        <v>냉장**</v>
      </c>
      <c r="Q278" s="70">
        <v>44566</v>
      </c>
      <c r="R278" s="70">
        <v>44526</v>
      </c>
      <c r="S278" s="2">
        <f>VLOOKUP(주문[[#This Row],[상품]],품목단위,2,FALSE)</f>
        <v>301107</v>
      </c>
    </row>
    <row r="279" spans="1:19" ht="12">
      <c r="A279" s="1">
        <v>44566</v>
      </c>
      <c r="B279" s="20" t="s">
        <v>46</v>
      </c>
      <c r="C279" s="3" t="s">
        <v>394</v>
      </c>
      <c r="D279" s="1" t="s">
        <v>158</v>
      </c>
      <c r="E279" s="1" t="s">
        <v>383</v>
      </c>
      <c r="F279" s="44" t="s">
        <v>443</v>
      </c>
      <c r="I279" s="15">
        <f>VLOOKUP(주문[[#This Row],[상품]],품목단위,3,0)</f>
        <v>1</v>
      </c>
      <c r="J279" s="21">
        <f>LOOKUP(2,1/((상품자료[상품]=D279)*(상품자료[단위]=I279)*(상품자료[등록일]&lt;=Q279)),상품자료[단가])</f>
        <v>7700</v>
      </c>
      <c r="K279" s="3">
        <v>0.8</v>
      </c>
      <c r="L279" s="4">
        <f>주문[수량]*주문[단가]</f>
        <v>6160</v>
      </c>
      <c r="M279" s="4" t="s">
        <v>395</v>
      </c>
      <c r="N279" s="20" t="str">
        <f t="array" ref="N2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문광초_공_(다짐)_0.8kg_냉장___확정</v>
      </c>
      <c r="O279" s="20" t="str">
        <f>주문[[#This Row],[식사시간]]&amp;"_"&amp;주문[[#This Row],[상품]]&amp;"_"&amp;주문[[#This Row],[단위]]*주문[[#This Row],[수량]]&amp;"kg"&amp;"_"&amp;주문[[#This Row],[확정여부]]</f>
        <v>공통_뒷다리(돈육)_0.8kg_확정</v>
      </c>
      <c r="P279" s="3" t="str">
        <f t="array" ref="P279">주문[[#This Row],[돈육두께]]&amp;"*"&amp;주문[[#This Row],[돈육가로]]&amp;"*"&amp;주문[[#This Row],[돈육세로]]</f>
        <v>냉장**</v>
      </c>
      <c r="Q279" s="70">
        <v>44566</v>
      </c>
      <c r="R279" s="70">
        <v>44526</v>
      </c>
      <c r="S279" s="2">
        <f>VLOOKUP(주문[[#This Row],[상품]],품목단위,2,FALSE)</f>
        <v>301107</v>
      </c>
    </row>
    <row r="280" spans="1:19" ht="12">
      <c r="A280" s="1">
        <v>44566</v>
      </c>
      <c r="B280" s="20" t="s">
        <v>36</v>
      </c>
      <c r="C280" s="3" t="s">
        <v>555</v>
      </c>
      <c r="D280" s="1" t="s">
        <v>165</v>
      </c>
      <c r="E280" s="1" t="s">
        <v>412</v>
      </c>
      <c r="H280" s="44" t="s">
        <v>576</v>
      </c>
      <c r="I280" s="15">
        <f>VLOOKUP(주문[[#This Row],[상품]],품목단위,3,0)</f>
        <v>1</v>
      </c>
      <c r="J280" s="21">
        <f>LOOKUP(2,1/((상품자료[상품]=D280)*(상품자료[단위]=I280)*(상품자료[등록일]&lt;=Q280)),상품자료[단가])</f>
        <v>14400</v>
      </c>
      <c r="K280" s="3">
        <v>4</v>
      </c>
      <c r="L280" s="4">
        <f>주문[수량]*주문[단가]</f>
        <v>57600</v>
      </c>
      <c r="M280" s="4"/>
      <c r="N280" s="20" t="str">
        <f t="array" ref="N2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사리어_공_(찜용)_4kg___05*자체재단_</v>
      </c>
      <c r="O280" s="20" t="str">
        <f>주문[[#This Row],[식사시간]]&amp;"_"&amp;주문[[#This Row],[상품]]&amp;"_"&amp;주문[[#This Row],[단위]]*주문[[#This Row],[수량]]&amp;"kg"&amp;"_"&amp;주문[[#This Row],[확정여부]]</f>
        <v>공통_사태(돈육)_4kg_</v>
      </c>
      <c r="P280" s="3" t="str">
        <f t="array" ref="P280">주문[[#This Row],[돈육두께]]&amp;"*"&amp;주문[[#This Row],[돈육가로]]&amp;"*"&amp;주문[[#This Row],[돈육세로]]</f>
        <v>**05*자체재단</v>
      </c>
      <c r="Q280" s="70">
        <v>44566</v>
      </c>
      <c r="R280" s="70">
        <v>44558</v>
      </c>
      <c r="S280" s="2">
        <f>VLOOKUP(주문[[#This Row],[상품]],품목단위,2,FALSE)</f>
        <v>301105</v>
      </c>
    </row>
    <row r="281" spans="1:19" ht="12">
      <c r="A281" s="1">
        <v>44566</v>
      </c>
      <c r="B281" s="20" t="s">
        <v>29</v>
      </c>
      <c r="C281" s="3" t="s">
        <v>563</v>
      </c>
      <c r="D281" s="1" t="s">
        <v>120</v>
      </c>
      <c r="E281" s="1" t="s">
        <v>142</v>
      </c>
      <c r="I281" s="15">
        <f>VLOOKUP(주문[[#This Row],[상품]],품목단위,3,0)</f>
        <v>1</v>
      </c>
      <c r="J281" s="21">
        <f>LOOKUP(2,1/((상품자료[상품]=D281)*(상품자료[단위]=I281)*(상품자료[등록일]&lt;=Q281)),상품자료[단가])</f>
        <v>14400</v>
      </c>
      <c r="K281" s="3">
        <v>2</v>
      </c>
      <c r="L281" s="4">
        <f>주문[수량]*주문[단가]</f>
        <v>28800</v>
      </c>
      <c r="M281" s="4"/>
      <c r="N281" s="20" t="str">
        <f t="array" ref="N2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제일어_공_(불고)_2kg____</v>
      </c>
      <c r="O281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281" s="3" t="str">
        <f t="array" ref="P281">주문[[#This Row],[돈육두께]]&amp;"*"&amp;주문[[#This Row],[돈육가로]]&amp;"*"&amp;주문[[#This Row],[돈육세로]]</f>
        <v>**</v>
      </c>
      <c r="Q281" s="70">
        <v>44566</v>
      </c>
      <c r="R281" s="70">
        <v>44561</v>
      </c>
      <c r="S281" s="2">
        <f>VLOOKUP(주문[[#This Row],[상품]],품목단위,2,FALSE)</f>
        <v>301103</v>
      </c>
    </row>
    <row r="282" spans="1:19" ht="12">
      <c r="A282" s="1">
        <v>44566</v>
      </c>
      <c r="B282" s="20" t="s">
        <v>31</v>
      </c>
      <c r="C282" s="3" t="s">
        <v>563</v>
      </c>
      <c r="D282" s="1" t="s">
        <v>165</v>
      </c>
      <c r="E282" s="1" t="s">
        <v>412</v>
      </c>
      <c r="F282" s="44" t="s">
        <v>572</v>
      </c>
      <c r="G282" s="44" t="s">
        <v>571</v>
      </c>
      <c r="I282" s="15">
        <f>VLOOKUP(주문[[#This Row],[상품]],품목단위,3,0)</f>
        <v>1</v>
      </c>
      <c r="J282" s="21">
        <f>LOOKUP(2,1/((상품자료[상품]=D282)*(상품자료[단위]=I282)*(상품자료[등록일]&lt;=Q282)),상품자료[단가])</f>
        <v>14400</v>
      </c>
      <c r="K282" s="3">
        <v>2</v>
      </c>
      <c r="L282" s="4">
        <f>주문[수량]*주문[단가]</f>
        <v>28800</v>
      </c>
      <c r="M282" s="4"/>
      <c r="N282" s="20" t="str">
        <f t="array" ref="N2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전원어_공_(찜용)_2kg_채썰음_8전입고__</v>
      </c>
      <c r="O282" s="20" t="str">
        <f>주문[[#This Row],[식사시간]]&amp;"_"&amp;주문[[#This Row],[상품]]&amp;"_"&amp;주문[[#This Row],[단위]]*주문[[#This Row],[수량]]&amp;"kg"&amp;"_"&amp;주문[[#This Row],[확정여부]]</f>
        <v>공통_사태(돈육)_2kg_</v>
      </c>
      <c r="P282" s="3" t="str">
        <f t="array" ref="P282">주문[[#This Row],[돈육두께]]&amp;"*"&amp;주문[[#This Row],[돈육가로]]&amp;"*"&amp;주문[[#This Row],[돈육세로]]</f>
        <v>채썰음*8전입고*</v>
      </c>
      <c r="Q282" s="70">
        <v>44566</v>
      </c>
      <c r="R282" s="70">
        <v>44561</v>
      </c>
      <c r="S282" s="2">
        <f>VLOOKUP(주문[[#This Row],[상품]],품목단위,2,FALSE)</f>
        <v>301105</v>
      </c>
    </row>
    <row r="283" spans="1:19" ht="12">
      <c r="A283" s="1">
        <v>44566</v>
      </c>
      <c r="B283" s="20" t="s">
        <v>57</v>
      </c>
      <c r="C283" s="3" t="s">
        <v>578</v>
      </c>
      <c r="D283" s="1" t="s">
        <v>118</v>
      </c>
      <c r="E283" s="1" t="s">
        <v>141</v>
      </c>
      <c r="I283" s="15">
        <f>VLOOKUP(주문[[#This Row],[상품]],품목단위,3,0)</f>
        <v>1</v>
      </c>
      <c r="J283" s="21">
        <f>LOOKUP(2,1/((상품자료[상품]=D283)*(상품자료[단위]=I283)*(상품자료[등록일]&lt;=Q283)),상품자료[단가])</f>
        <v>27700</v>
      </c>
      <c r="K283" s="3">
        <v>2</v>
      </c>
      <c r="L283" s="4">
        <f>주문[수량]*주문[단가]</f>
        <v>55400</v>
      </c>
      <c r="M283" s="4"/>
      <c r="N283" s="20" t="str">
        <f t="array" ref="N2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괴산고_아_(불고)_2kg____</v>
      </c>
      <c r="O283" s="20" t="str">
        <f>주문[[#This Row],[식사시간]]&amp;"_"&amp;주문[[#This Row],[상품]]&amp;"_"&amp;주문[[#This Row],[단위]]*주문[[#This Row],[수량]]&amp;"kg"&amp;"_"&amp;주문[[#This Row],[확정여부]]</f>
        <v>아침_목심살(돈육)_2kg_</v>
      </c>
      <c r="P283" s="3" t="str">
        <f t="array" ref="P283">주문[[#This Row],[돈육두께]]&amp;"*"&amp;주문[[#This Row],[돈육가로]]&amp;"*"&amp;주문[[#This Row],[돈육세로]]</f>
        <v>**</v>
      </c>
      <c r="Q283" s="70">
        <v>44566</v>
      </c>
      <c r="R283" s="70">
        <v>44564</v>
      </c>
      <c r="S283" s="2">
        <f>VLOOKUP(주문[[#This Row],[상품]],품목단위,2,FALSE)</f>
        <v>301102</v>
      </c>
    </row>
    <row r="284" spans="1:19" ht="12">
      <c r="A284" s="1">
        <v>44567</v>
      </c>
      <c r="B284" s="20" t="s">
        <v>29</v>
      </c>
      <c r="C284" s="3" t="s">
        <v>563</v>
      </c>
      <c r="D284" s="1" t="s">
        <v>73</v>
      </c>
      <c r="I284" s="15">
        <f>VLOOKUP(주문[[#This Row],[상품]],품목단위,3,0)</f>
        <v>10</v>
      </c>
      <c r="J284" s="21">
        <f>LOOKUP(2,1/((상품자료[상품]=D284)*(상품자료[단위]=I284)*(상품자료[등록일]&lt;=Q284)),상품자료[단가])</f>
        <v>41000</v>
      </c>
      <c r="K284" s="3">
        <v>8</v>
      </c>
      <c r="L284" s="4">
        <f>주문[수량]*주문[단가]</f>
        <v>328000</v>
      </c>
      <c r="M284" s="4"/>
      <c r="N284" s="20" t="str">
        <f t="array" ref="N2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제일어_공_()_80kg____</v>
      </c>
      <c r="O284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284" s="3" t="str">
        <f t="array" ref="P284">주문[[#This Row],[돈육두께]]&amp;"*"&amp;주문[[#This Row],[돈육가로]]&amp;"*"&amp;주문[[#This Row],[돈육세로]]</f>
        <v>**</v>
      </c>
      <c r="Q284" s="70">
        <v>44567</v>
      </c>
      <c r="S284" s="2" t="str">
        <f>VLOOKUP(주문[[#This Row],[상품]],품목단위,2,FALSE)</f>
        <v>gs00079</v>
      </c>
    </row>
    <row r="285" spans="1:19" ht="12">
      <c r="A285" s="1">
        <v>44567</v>
      </c>
      <c r="B285" s="20" t="s">
        <v>29</v>
      </c>
      <c r="C285" s="3" t="s">
        <v>563</v>
      </c>
      <c r="D285" s="1" t="s">
        <v>9</v>
      </c>
      <c r="I285" s="15">
        <f>VLOOKUP(주문[[#This Row],[상품]],품목단위,3,0)</f>
        <v>1</v>
      </c>
      <c r="J285" s="21">
        <f>LOOKUP(2,1/((상품자료[상품]=D285)*(상품자료[단위]=I285)*(상품자료[등록일]&lt;=Q285)),상품자료[단가])</f>
        <v>50000</v>
      </c>
      <c r="K285" s="3">
        <v>1</v>
      </c>
      <c r="L285" s="4">
        <f>주문[수량]*주문[단가]</f>
        <v>50000</v>
      </c>
      <c r="M285" s="4"/>
      <c r="N285" s="20" t="str">
        <f t="array" ref="N2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제일어_공_()_1kg____</v>
      </c>
      <c r="O285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285" s="3" t="str">
        <f t="array" ref="P285">주문[[#This Row],[돈육두께]]&amp;"*"&amp;주문[[#This Row],[돈육가로]]&amp;"*"&amp;주문[[#This Row],[돈육세로]]</f>
        <v>**</v>
      </c>
      <c r="Q285" s="70">
        <v>44567</v>
      </c>
      <c r="S285" s="2" t="str">
        <f>VLOOKUP(주문[[#This Row],[상품]],품목단위,2,FALSE)</f>
        <v>gs00012</v>
      </c>
    </row>
    <row r="286" spans="1:19" ht="12">
      <c r="A286" s="1">
        <v>44567</v>
      </c>
      <c r="B286" s="20" t="s">
        <v>29</v>
      </c>
      <c r="C286" s="3" t="s">
        <v>563</v>
      </c>
      <c r="D286" s="1" t="s">
        <v>62</v>
      </c>
      <c r="I286" s="15">
        <f>VLOOKUP(주문[[#This Row],[상품]],품목단위,3,0)</f>
        <v>1</v>
      </c>
      <c r="J286" s="21">
        <f>LOOKUP(2,1/((상품자료[상품]=D286)*(상품자료[단위]=I286)*(상품자료[등록일]&lt;=Q286)),상품자료[단가])</f>
        <v>13880</v>
      </c>
      <c r="K286" s="3">
        <v>5</v>
      </c>
      <c r="L286" s="4">
        <f>주문[수량]*주문[단가]</f>
        <v>69400</v>
      </c>
      <c r="M286" s="4"/>
      <c r="N286" s="20" t="str">
        <f t="array" ref="N2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제일어_공_()_5kg____</v>
      </c>
      <c r="O286" s="20" t="str">
        <f>주문[[#This Row],[식사시간]]&amp;"_"&amp;주문[[#This Row],[상품]]&amp;"_"&amp;주문[[#This Row],[단위]]*주문[[#This Row],[수량]]&amp;"kg"&amp;"_"&amp;주문[[#This Row],[확정여부]]</f>
        <v>공통_혼합5곡(무)_5kg_</v>
      </c>
      <c r="P286" s="3" t="str">
        <f t="array" ref="P286">주문[[#This Row],[돈육두께]]&amp;"*"&amp;주문[[#This Row],[돈육가로]]&amp;"*"&amp;주문[[#This Row],[돈육세로]]</f>
        <v>**</v>
      </c>
      <c r="Q286" s="70">
        <v>44567</v>
      </c>
      <c r="S286" s="2" t="str">
        <f>VLOOKUP(주문[[#This Row],[상품]],품목단위,2,FALSE)</f>
        <v>gs00175</v>
      </c>
    </row>
    <row r="287" spans="1:19" ht="12">
      <c r="A287" s="1">
        <v>44567</v>
      </c>
      <c r="B287" s="20" t="s">
        <v>33</v>
      </c>
      <c r="C287" s="3" t="s">
        <v>577</v>
      </c>
      <c r="D287" s="1" t="s">
        <v>73</v>
      </c>
      <c r="I287" s="15">
        <f>VLOOKUP(주문[[#This Row],[상품]],품목단위,3,0)</f>
        <v>10</v>
      </c>
      <c r="J287" s="21">
        <f>LOOKUP(2,1/((상품자료[상품]=D287)*(상품자료[단위]=I287)*(상품자료[등록일]&lt;=Q287)),상품자료[단가])</f>
        <v>41000</v>
      </c>
      <c r="K287" s="3">
        <v>8</v>
      </c>
      <c r="L287" s="4">
        <f>주문[수량]*주문[단가]</f>
        <v>328000</v>
      </c>
      <c r="M287" s="4"/>
      <c r="N287" s="20" t="str">
        <f t="array" ref="N2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부흥어_공_()_80kg____</v>
      </c>
      <c r="O287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287" s="3" t="str">
        <f t="array" ref="P287">주문[[#This Row],[돈육두께]]&amp;"*"&amp;주문[[#This Row],[돈육가로]]&amp;"*"&amp;주문[[#This Row],[돈육세로]]</f>
        <v>**</v>
      </c>
      <c r="Q287" s="70">
        <v>44567</v>
      </c>
      <c r="S287" s="2" t="str">
        <f>VLOOKUP(주문[[#This Row],[상품]],품목단위,2,FALSE)</f>
        <v>gs00079</v>
      </c>
    </row>
    <row r="288" spans="1:19" ht="12">
      <c r="A288" s="1">
        <v>44568</v>
      </c>
      <c r="B288" s="20" t="s">
        <v>57</v>
      </c>
      <c r="C288" s="3" t="s">
        <v>435</v>
      </c>
      <c r="D288" s="1" t="s">
        <v>158</v>
      </c>
      <c r="I288" s="15">
        <f>VLOOKUP(주문[[#This Row],[상품]],품목단위,3,0)</f>
        <v>1</v>
      </c>
      <c r="J288" s="21">
        <f>LOOKUP(2,1/((상품자료[상품]=D288)*(상품자료[단위]=I288)*(상품자료[등록일]&lt;=Q288)),상품자료[단가])</f>
        <v>7700</v>
      </c>
      <c r="K288" s="3">
        <v>2</v>
      </c>
      <c r="L288" s="4">
        <f>주문[수량]*주문[단가]</f>
        <v>15400</v>
      </c>
      <c r="M288" s="4"/>
      <c r="N288" s="20" t="str">
        <f t="array" ref="N2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괴산고_아_()_2kg____</v>
      </c>
      <c r="O288" s="20" t="str">
        <f>주문[[#This Row],[식사시간]]&amp;"_"&amp;주문[[#This Row],[상품]]&amp;"_"&amp;주문[[#This Row],[단위]]*주문[[#This Row],[수량]]&amp;"kg"&amp;"_"&amp;주문[[#This Row],[확정여부]]</f>
        <v>아침_뒷다리(돈육)_2kg_</v>
      </c>
      <c r="P288" s="3" t="str">
        <f t="array" ref="P288">주문[[#This Row],[돈육두께]]&amp;"*"&amp;주문[[#This Row],[돈육가로]]&amp;"*"&amp;주문[[#This Row],[돈육세로]]</f>
        <v>**</v>
      </c>
      <c r="Q288" s="70">
        <v>44568</v>
      </c>
      <c r="R288" s="70">
        <v>44564</v>
      </c>
      <c r="S288" s="2">
        <f>VLOOKUP(주문[[#This Row],[상품]],품목단위,2,FALSE)</f>
        <v>301107</v>
      </c>
    </row>
    <row r="289" spans="1:19" ht="12">
      <c r="A289" s="1">
        <v>44568</v>
      </c>
      <c r="B289" s="20" t="s">
        <v>57</v>
      </c>
      <c r="C289" s="3" t="s">
        <v>581</v>
      </c>
      <c r="D289" s="1" t="s">
        <v>158</v>
      </c>
      <c r="E289" s="1" t="s">
        <v>423</v>
      </c>
      <c r="I289" s="15">
        <f>VLOOKUP(주문[[#This Row],[상품]],품목단위,3,0)</f>
        <v>1</v>
      </c>
      <c r="J289" s="21">
        <f>LOOKUP(2,1/((상품자료[상품]=D289)*(상품자료[단위]=I289)*(상품자료[등록일]&lt;=Q289)),상품자료[단가])</f>
        <v>7700</v>
      </c>
      <c r="K289" s="3">
        <v>1.3</v>
      </c>
      <c r="L289" s="4">
        <f>주문[수량]*주문[단가]</f>
        <v>10010</v>
      </c>
      <c r="M289" s="4"/>
      <c r="N289" s="20" t="str">
        <f t="array" ref="N2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괴산고_점_(카레)_1.3kg____</v>
      </c>
      <c r="O289" s="20" t="str">
        <f>주문[[#This Row],[식사시간]]&amp;"_"&amp;주문[[#This Row],[상품]]&amp;"_"&amp;주문[[#This Row],[단위]]*주문[[#This Row],[수량]]&amp;"kg"&amp;"_"&amp;주문[[#This Row],[확정여부]]</f>
        <v>점심_뒷다리(돈육)_1.3kg_</v>
      </c>
      <c r="P289" s="3" t="str">
        <f t="array" ref="P289">주문[[#This Row],[돈육두께]]&amp;"*"&amp;주문[[#This Row],[돈육가로]]&amp;"*"&amp;주문[[#This Row],[돈육세로]]</f>
        <v>**</v>
      </c>
      <c r="Q289" s="70">
        <v>44568</v>
      </c>
      <c r="R289" s="70">
        <v>44564</v>
      </c>
      <c r="S289" s="2">
        <f>VLOOKUP(주문[[#This Row],[상품]],품목단위,2,FALSE)</f>
        <v>301107</v>
      </c>
    </row>
    <row r="290" spans="1:19" ht="12">
      <c r="A290" s="1">
        <v>44571</v>
      </c>
      <c r="B290" s="20" t="s">
        <v>36</v>
      </c>
      <c r="C290" s="3" t="s">
        <v>555</v>
      </c>
      <c r="D290" s="1" t="s">
        <v>118</v>
      </c>
      <c r="E290" s="1" t="s">
        <v>142</v>
      </c>
      <c r="I290" s="15">
        <f>VLOOKUP(주문[[#This Row],[상품]],품목단위,3,0)</f>
        <v>1</v>
      </c>
      <c r="J290" s="21">
        <f>LOOKUP(2,1/((상품자료[상품]=D290)*(상품자료[단위]=I290)*(상품자료[등록일]&lt;=Q290)),상품자료[단가])</f>
        <v>27700</v>
      </c>
      <c r="K290" s="3">
        <v>4</v>
      </c>
      <c r="L290" s="4">
        <f>주문[수량]*주문[단가]</f>
        <v>110800</v>
      </c>
      <c r="M290" s="4"/>
      <c r="N290" s="20" t="str">
        <f t="array" ref="N2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사리어_공_(불고)_4kg____</v>
      </c>
      <c r="O290" s="20" t="str">
        <f>주문[[#This Row],[식사시간]]&amp;"_"&amp;주문[[#This Row],[상품]]&amp;"_"&amp;주문[[#This Row],[단위]]*주문[[#This Row],[수량]]&amp;"kg"&amp;"_"&amp;주문[[#This Row],[확정여부]]</f>
        <v>공통_목심살(돈육)_4kg_</v>
      </c>
      <c r="P290" s="3" t="str">
        <f t="array" ref="P290">주문[[#This Row],[돈육두께]]&amp;"*"&amp;주문[[#This Row],[돈육가로]]&amp;"*"&amp;주문[[#This Row],[돈육세로]]</f>
        <v>**</v>
      </c>
      <c r="Q290" s="70">
        <v>44571</v>
      </c>
      <c r="R290" s="70">
        <v>44558</v>
      </c>
      <c r="S290" s="2">
        <f>VLOOKUP(주문[[#This Row],[상품]],품목단위,2,FALSE)</f>
        <v>301102</v>
      </c>
    </row>
    <row r="291" spans="1:19" ht="12">
      <c r="A291" s="1">
        <v>44571</v>
      </c>
      <c r="B291" s="20" t="s">
        <v>29</v>
      </c>
      <c r="C291" s="3" t="s">
        <v>563</v>
      </c>
      <c r="D291" s="1" t="s">
        <v>120</v>
      </c>
      <c r="E291" s="1" t="s">
        <v>142</v>
      </c>
      <c r="I291" s="15">
        <f>VLOOKUP(주문[[#This Row],[상품]],품목단위,3,0)</f>
        <v>1</v>
      </c>
      <c r="J291" s="21">
        <f>LOOKUP(2,1/((상품자료[상품]=D291)*(상품자료[단위]=I291)*(상품자료[등록일]&lt;=Q291)),상품자료[단가])</f>
        <v>14400</v>
      </c>
      <c r="K291" s="3">
        <v>3.5</v>
      </c>
      <c r="L291" s="4">
        <f>주문[수량]*주문[단가]</f>
        <v>50400</v>
      </c>
      <c r="M291" s="4"/>
      <c r="N291" s="20" t="str">
        <f t="array" ref="N2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제일어_공_(불고)_3.5kg____</v>
      </c>
      <c r="O291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291" s="3" t="str">
        <f t="array" ref="P291">주문[[#This Row],[돈육두께]]&amp;"*"&amp;주문[[#This Row],[돈육가로]]&amp;"*"&amp;주문[[#This Row],[돈육세로]]</f>
        <v>**</v>
      </c>
      <c r="Q291" s="70">
        <v>44571</v>
      </c>
      <c r="R291" s="70">
        <v>44561</v>
      </c>
      <c r="S291" s="2">
        <f>VLOOKUP(주문[[#This Row],[상품]],품목단위,2,FALSE)</f>
        <v>301103</v>
      </c>
    </row>
    <row r="292" spans="1:19" ht="12">
      <c r="A292" s="1">
        <v>44571</v>
      </c>
      <c r="B292" s="20" t="s">
        <v>31</v>
      </c>
      <c r="C292" s="3" t="s">
        <v>563</v>
      </c>
      <c r="D292" s="1" t="s">
        <v>73</v>
      </c>
      <c r="I292" s="15">
        <f>VLOOKUP(주문[[#This Row],[상품]],품목단위,3,0)</f>
        <v>10</v>
      </c>
      <c r="J292" s="21">
        <f>LOOKUP(2,1/((상품자료[상품]=D292)*(상품자료[단위]=I292)*(상품자료[등록일]&lt;=Q292)),상품자료[단가])</f>
        <v>41000</v>
      </c>
      <c r="K292" s="3">
        <v>6</v>
      </c>
      <c r="L292" s="4">
        <f>주문[수량]*주문[단가]</f>
        <v>246000</v>
      </c>
      <c r="M292" s="4"/>
      <c r="N292" s="20" t="str">
        <f t="array" ref="N2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전원어_공_()_60kg____</v>
      </c>
      <c r="O292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292" s="3" t="str">
        <f t="array" ref="P292">주문[[#This Row],[돈육두께]]&amp;"*"&amp;주문[[#This Row],[돈육가로]]&amp;"*"&amp;주문[[#This Row],[돈육세로]]</f>
        <v>**</v>
      </c>
      <c r="Q292" s="70">
        <v>44571</v>
      </c>
      <c r="S292" s="2" t="str">
        <f>VLOOKUP(주문[[#This Row],[상품]],품목단위,2,FALSE)</f>
        <v>gs00079</v>
      </c>
    </row>
    <row r="293" spans="1:19" ht="12">
      <c r="A293" s="1">
        <v>44571</v>
      </c>
      <c r="B293" s="20" t="s">
        <v>31</v>
      </c>
      <c r="C293" s="3" t="s">
        <v>563</v>
      </c>
      <c r="D293" s="1" t="s">
        <v>120</v>
      </c>
      <c r="E293" s="1" t="s">
        <v>567</v>
      </c>
      <c r="F293" s="44" t="s">
        <v>568</v>
      </c>
      <c r="G293" s="44" t="s">
        <v>571</v>
      </c>
      <c r="I293" s="15">
        <f>VLOOKUP(주문[[#This Row],[상품]],품목단위,3,0)</f>
        <v>1</v>
      </c>
      <c r="J293" s="21">
        <f>LOOKUP(2,1/((상품자료[상품]=D293)*(상품자료[단위]=I293)*(상품자료[등록일]&lt;=Q293)),상품자료[단가])</f>
        <v>14400</v>
      </c>
      <c r="K293" s="3">
        <v>2</v>
      </c>
      <c r="L293" s="4">
        <f>주문[수량]*주문[단가]</f>
        <v>28800</v>
      </c>
      <c r="M293" s="4"/>
      <c r="N293" s="20" t="str">
        <f t="array" ref="N2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전원어_공_(불고)_2kg_얇게_8전입고__</v>
      </c>
      <c r="O293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293" s="3" t="str">
        <f t="array" ref="P293">주문[[#This Row],[돈육두께]]&amp;"*"&amp;주문[[#This Row],[돈육가로]]&amp;"*"&amp;주문[[#This Row],[돈육세로]]</f>
        <v>얇게*8전입고*</v>
      </c>
      <c r="Q293" s="70">
        <v>44571</v>
      </c>
      <c r="R293" s="70">
        <v>44561</v>
      </c>
      <c r="S293" s="2">
        <f>VLOOKUP(주문[[#This Row],[상품]],품목단위,2,FALSE)</f>
        <v>301103</v>
      </c>
    </row>
    <row r="294" spans="1:19" ht="12">
      <c r="A294" s="1">
        <v>44571</v>
      </c>
      <c r="B294" s="20" t="s">
        <v>57</v>
      </c>
      <c r="C294" s="3" t="s">
        <v>581</v>
      </c>
      <c r="D294" s="1" t="s">
        <v>148</v>
      </c>
      <c r="E294" s="1" t="s">
        <v>584</v>
      </c>
      <c r="I294" s="15">
        <f>VLOOKUP(주문[[#This Row],[상품]],품목단위,3,0)</f>
        <v>1</v>
      </c>
      <c r="J294" s="21">
        <f>LOOKUP(2,1/((상품자료[상품]=D294)*(상품자료[단위]=I294)*(상품자료[등록일]&lt;=Q294)),상품자료[단가])</f>
        <v>27900</v>
      </c>
      <c r="K294" s="3">
        <v>8</v>
      </c>
      <c r="L294" s="4">
        <f>주문[수량]*주문[단가]</f>
        <v>223200</v>
      </c>
      <c r="M294" s="4"/>
      <c r="N294" s="20" t="str">
        <f t="array" ref="N2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괴산고_점_(편육)_8kg____</v>
      </c>
      <c r="O294" s="20" t="str">
        <f>주문[[#This Row],[식사시간]]&amp;"_"&amp;주문[[#This Row],[상품]]&amp;"_"&amp;주문[[#This Row],[단위]]*주문[[#This Row],[수량]]&amp;"kg"&amp;"_"&amp;주문[[#This Row],[확정여부]]</f>
        <v>점심_삼겹살_8kg_</v>
      </c>
      <c r="P294" s="3" t="str">
        <f t="array" ref="P294">주문[[#This Row],[돈육두께]]&amp;"*"&amp;주문[[#This Row],[돈육가로]]&amp;"*"&amp;주문[[#This Row],[돈육세로]]</f>
        <v>**</v>
      </c>
      <c r="Q294" s="70">
        <v>44571</v>
      </c>
      <c r="R294" s="70">
        <v>44564</v>
      </c>
      <c r="S294" s="2">
        <f>VLOOKUP(주문[[#This Row],[상품]],품목단위,2,FALSE)</f>
        <v>301101</v>
      </c>
    </row>
    <row r="295" spans="1:19" ht="12">
      <c r="A295" s="1">
        <v>44572</v>
      </c>
      <c r="B295" s="20" t="s">
        <v>57</v>
      </c>
      <c r="C295" s="3" t="s">
        <v>578</v>
      </c>
      <c r="D295" s="1" t="s">
        <v>158</v>
      </c>
      <c r="E295" s="1" t="s">
        <v>579</v>
      </c>
      <c r="I295" s="15">
        <f>VLOOKUP(주문[[#This Row],[상품]],품목단위,3,0)</f>
        <v>1</v>
      </c>
      <c r="J295" s="21">
        <f>LOOKUP(2,1/((상품자료[상품]=D295)*(상품자료[단위]=I295)*(상품자료[등록일]&lt;=Q295)),상품자료[단가])</f>
        <v>7700</v>
      </c>
      <c r="K295" s="3">
        <v>0.6</v>
      </c>
      <c r="L295" s="4">
        <f>주문[수량]*주문[단가]</f>
        <v>4620</v>
      </c>
      <c r="M295" s="4"/>
      <c r="N295" s="20" t="str">
        <f t="array" ref="N2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괴산고_아_(다짐)_0.6kg____</v>
      </c>
      <c r="O295" s="20" t="str">
        <f>주문[[#This Row],[식사시간]]&amp;"_"&amp;주문[[#This Row],[상품]]&amp;"_"&amp;주문[[#This Row],[단위]]*주문[[#This Row],[수량]]&amp;"kg"&amp;"_"&amp;주문[[#This Row],[확정여부]]</f>
        <v>아침_뒷다리(돈육)_0.6kg_</v>
      </c>
      <c r="P295" s="3" t="str">
        <f t="array" ref="P295">주문[[#This Row],[돈육두께]]&amp;"*"&amp;주문[[#This Row],[돈육가로]]&amp;"*"&amp;주문[[#This Row],[돈육세로]]</f>
        <v>**</v>
      </c>
      <c r="Q295" s="70">
        <v>44572</v>
      </c>
      <c r="R295" s="70">
        <v>44564</v>
      </c>
      <c r="S295" s="2">
        <f>VLOOKUP(주문[[#This Row],[상품]],품목단위,2,FALSE)</f>
        <v>301107</v>
      </c>
    </row>
    <row r="296" spans="1:19" ht="12">
      <c r="A296" s="1">
        <v>44572</v>
      </c>
      <c r="B296" s="20" t="s">
        <v>57</v>
      </c>
      <c r="C296" s="3" t="s">
        <v>69</v>
      </c>
      <c r="D296" s="1" t="s">
        <v>158</v>
      </c>
      <c r="E296" s="1" t="s">
        <v>582</v>
      </c>
      <c r="I296" s="15">
        <f>VLOOKUP(주문[[#This Row],[상품]],품목단위,3,0)</f>
        <v>1</v>
      </c>
      <c r="J296" s="21">
        <f>LOOKUP(2,1/((상품자료[상품]=D296)*(상품자료[단위]=I296)*(상품자료[등록일]&lt;=Q296)),상품자료[단가])</f>
        <v>7700</v>
      </c>
      <c r="K296" s="3">
        <v>1</v>
      </c>
      <c r="L296" s="4">
        <f>주문[수량]*주문[단가]</f>
        <v>7700</v>
      </c>
      <c r="M296" s="4"/>
      <c r="N296" s="20" t="str">
        <f t="array" ref="N2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괴산고_저_(불고)_1kg____</v>
      </c>
      <c r="O296" s="20" t="str">
        <f>주문[[#This Row],[식사시간]]&amp;"_"&amp;주문[[#This Row],[상품]]&amp;"_"&amp;주문[[#This Row],[단위]]*주문[[#This Row],[수량]]&amp;"kg"&amp;"_"&amp;주문[[#This Row],[확정여부]]</f>
        <v>저녁_뒷다리(돈육)_1kg_</v>
      </c>
      <c r="P296" s="3" t="str">
        <f t="array" ref="P296">주문[[#This Row],[돈육두께]]&amp;"*"&amp;주문[[#This Row],[돈육가로]]&amp;"*"&amp;주문[[#This Row],[돈육세로]]</f>
        <v>**</v>
      </c>
      <c r="Q296" s="70">
        <v>44572</v>
      </c>
      <c r="R296" s="70">
        <v>44564</v>
      </c>
      <c r="S296" s="2">
        <f>VLOOKUP(주문[[#This Row],[상품]],품목단위,2,FALSE)</f>
        <v>301107</v>
      </c>
    </row>
    <row r="297" spans="1:19" ht="12">
      <c r="A297" s="1">
        <v>44572</v>
      </c>
      <c r="B297" s="20" t="s">
        <v>57</v>
      </c>
      <c r="C297" s="3" t="s">
        <v>69</v>
      </c>
      <c r="D297" s="1" t="s">
        <v>118</v>
      </c>
      <c r="E297" s="1" t="s">
        <v>582</v>
      </c>
      <c r="I297" s="15">
        <f>VLOOKUP(주문[[#This Row],[상품]],품목단위,3,0)</f>
        <v>1</v>
      </c>
      <c r="J297" s="21">
        <f>LOOKUP(2,1/((상품자료[상품]=D297)*(상품자료[단위]=I297)*(상품자료[등록일]&lt;=Q297)),상품자료[단가])</f>
        <v>27700</v>
      </c>
      <c r="K297" s="3">
        <v>4.5</v>
      </c>
      <c r="L297" s="4">
        <f>주문[수량]*주문[단가]</f>
        <v>124650</v>
      </c>
      <c r="M297" s="4"/>
      <c r="N297" s="20" t="str">
        <f t="array" ref="N2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괴산고_저_(불고)_4.5kg____</v>
      </c>
      <c r="O297" s="20" t="str">
        <f>주문[[#This Row],[식사시간]]&amp;"_"&amp;주문[[#This Row],[상품]]&amp;"_"&amp;주문[[#This Row],[단위]]*주문[[#This Row],[수량]]&amp;"kg"&amp;"_"&amp;주문[[#This Row],[확정여부]]</f>
        <v>저녁_목심살(돈육)_4.5kg_</v>
      </c>
      <c r="P297" s="3" t="str">
        <f t="array" ref="P297">주문[[#This Row],[돈육두께]]&amp;"*"&amp;주문[[#This Row],[돈육가로]]&amp;"*"&amp;주문[[#This Row],[돈육세로]]</f>
        <v>**</v>
      </c>
      <c r="Q297" s="70">
        <v>44572</v>
      </c>
      <c r="R297" s="70">
        <v>44564</v>
      </c>
      <c r="S297" s="2">
        <f>VLOOKUP(주문[[#This Row],[상품]],품목단위,2,FALSE)</f>
        <v>301102</v>
      </c>
    </row>
    <row r="298" spans="1:19" ht="12">
      <c r="A298" s="1">
        <v>44573</v>
      </c>
      <c r="B298" s="20" t="s">
        <v>57</v>
      </c>
      <c r="C298" s="3" t="s">
        <v>578</v>
      </c>
      <c r="D298" s="1" t="s">
        <v>165</v>
      </c>
      <c r="E298" s="1" t="s">
        <v>428</v>
      </c>
      <c r="I298" s="15">
        <f>VLOOKUP(주문[[#This Row],[상품]],품목단위,3,0)</f>
        <v>1</v>
      </c>
      <c r="J298" s="21">
        <f>LOOKUP(2,1/((상품자료[상품]=D298)*(상품자료[단위]=I298)*(상품자료[등록일]&lt;=Q298)),상품자료[단가])</f>
        <v>14400</v>
      </c>
      <c r="K298" s="3">
        <v>0.7</v>
      </c>
      <c r="L298" s="4">
        <f>주문[수량]*주문[단가]</f>
        <v>10080</v>
      </c>
      <c r="M298" s="4"/>
      <c r="N298" s="20" t="str">
        <f t="array" ref="N2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괴산고_아_(찌게)_0.7kg____</v>
      </c>
      <c r="O298" s="20" t="str">
        <f>주문[[#This Row],[식사시간]]&amp;"_"&amp;주문[[#This Row],[상품]]&amp;"_"&amp;주문[[#This Row],[단위]]*주문[[#This Row],[수량]]&amp;"kg"&amp;"_"&amp;주문[[#This Row],[확정여부]]</f>
        <v>아침_사태(돈육)_0.7kg_</v>
      </c>
      <c r="P298" s="3" t="str">
        <f t="array" ref="P298">주문[[#This Row],[돈육두께]]&amp;"*"&amp;주문[[#This Row],[돈육가로]]&amp;"*"&amp;주문[[#This Row],[돈육세로]]</f>
        <v>**</v>
      </c>
      <c r="Q298" s="70">
        <v>44573</v>
      </c>
      <c r="R298" s="70">
        <v>44564</v>
      </c>
      <c r="S298" s="2">
        <f>VLOOKUP(주문[[#This Row],[상품]],품목단위,2,FALSE)</f>
        <v>301105</v>
      </c>
    </row>
    <row r="299" spans="1:19" ht="12">
      <c r="A299" s="1">
        <v>44573</v>
      </c>
      <c r="B299" s="20" t="s">
        <v>57</v>
      </c>
      <c r="C299" s="3" t="s">
        <v>581</v>
      </c>
      <c r="D299" s="1" t="s">
        <v>138</v>
      </c>
      <c r="E299" s="1" t="s">
        <v>421</v>
      </c>
      <c r="I299" s="15">
        <f>VLOOKUP(주문[[#This Row],[상품]],품목단위,3,0)</f>
        <v>1</v>
      </c>
      <c r="J299" s="21">
        <f>LOOKUP(2,1/((상품자료[상품]=D299)*(상품자료[단위]=I299)*(상품자료[등록일]&lt;=Q299)),상품자료[단가])</f>
        <v>11400</v>
      </c>
      <c r="K299" s="3">
        <v>7</v>
      </c>
      <c r="L299" s="4">
        <f>주문[수량]*주문[단가]</f>
        <v>79800</v>
      </c>
      <c r="M299" s="4"/>
      <c r="N299" s="20" t="str">
        <f t="array" ref="N2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괴산고_점_(깍뚝)_7kg____</v>
      </c>
      <c r="O299" s="20" t="str">
        <f>주문[[#This Row],[식사시간]]&amp;"_"&amp;주문[[#This Row],[상품]]&amp;"_"&amp;주문[[#This Row],[단위]]*주문[[#This Row],[수량]]&amp;"kg"&amp;"_"&amp;주문[[#This Row],[확정여부]]</f>
        <v>점심_등심(돈육)_7kg_</v>
      </c>
      <c r="P299" s="3" t="str">
        <f t="array" ref="P299">주문[[#This Row],[돈육두께]]&amp;"*"&amp;주문[[#This Row],[돈육가로]]&amp;"*"&amp;주문[[#This Row],[돈육세로]]</f>
        <v>**</v>
      </c>
      <c r="Q299" s="70">
        <v>44573</v>
      </c>
      <c r="R299" s="70">
        <v>44564</v>
      </c>
      <c r="S299" s="2">
        <f>VLOOKUP(주문[[#This Row],[상품]],품목단위,2,FALSE)</f>
        <v>301104</v>
      </c>
    </row>
    <row r="300" spans="1:19" ht="12">
      <c r="A300" s="1">
        <v>44573</v>
      </c>
      <c r="B300" s="20" t="s">
        <v>57</v>
      </c>
      <c r="C300" s="3" t="s">
        <v>69</v>
      </c>
      <c r="D300" s="1" t="s">
        <v>167</v>
      </c>
      <c r="I300" s="15">
        <f>VLOOKUP(주문[[#This Row],[상품]],품목단위,3,0)</f>
        <v>1</v>
      </c>
      <c r="J300" s="21" t="e">
        <f>LOOKUP(2,1/((상품자료[상품]=D300)*(상품자료[단위]=I300)*(상품자료[등록일]&lt;=Q300)),상품자료[단가])</f>
        <v>#N/A</v>
      </c>
      <c r="K300" s="3">
        <v>4</v>
      </c>
      <c r="L300" s="4" t="e">
        <f>주문[수량]*주문[단가]</f>
        <v>#N/A</v>
      </c>
      <c r="M300" s="4"/>
      <c r="N300" s="20" t="str">
        <f t="array" ref="N3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괴산고_저_()_4kg____</v>
      </c>
      <c r="O300" s="20" t="str">
        <f>주문[[#This Row],[식사시간]]&amp;"_"&amp;주문[[#This Row],[상품]]&amp;"_"&amp;주문[[#This Row],[단위]]*주문[[#This Row],[수량]]&amp;"kg"&amp;"_"&amp;주문[[#This Row],[확정여부]]</f>
        <v>저녁_갈비(돈육)_4kg_</v>
      </c>
      <c r="P300" s="3" t="str">
        <f t="array" ref="P300">주문[[#This Row],[돈육두께]]&amp;"*"&amp;주문[[#This Row],[돈육가로]]&amp;"*"&amp;주문[[#This Row],[돈육세로]]</f>
        <v>**</v>
      </c>
      <c r="R300" s="70">
        <v>44564</v>
      </c>
      <c r="S300" s="2">
        <f>VLOOKUP(주문[[#This Row],[상품]],품목단위,2,FALSE)</f>
        <v>301109</v>
      </c>
    </row>
    <row r="301" spans="1:19" ht="12">
      <c r="A301" s="1">
        <v>44574</v>
      </c>
      <c r="B301" s="20" t="s">
        <v>57</v>
      </c>
      <c r="C301" s="3" t="s">
        <v>578</v>
      </c>
      <c r="D301" s="1" t="s">
        <v>158</v>
      </c>
      <c r="E301" s="1" t="s">
        <v>580</v>
      </c>
      <c r="I301" s="15">
        <f>VLOOKUP(주문[[#This Row],[상품]],품목단위,3,0)</f>
        <v>1</v>
      </c>
      <c r="J301" s="21" t="e">
        <f>LOOKUP(2,1/((상품자료[상품]=D301)*(상품자료[단위]=I301)*(상품자료[등록일]&lt;=Q301)),상품자료[단가])</f>
        <v>#N/A</v>
      </c>
      <c r="K301" s="3">
        <v>2</v>
      </c>
      <c r="L301" s="4" t="e">
        <f>주문[수량]*주문[단가]</f>
        <v>#N/A</v>
      </c>
      <c r="M301" s="4"/>
      <c r="N301" s="20" t="str">
        <f t="array" ref="N3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괴산고_아_(장조)_2kg____</v>
      </c>
      <c r="O301" s="20" t="str">
        <f>주문[[#This Row],[식사시간]]&amp;"_"&amp;주문[[#This Row],[상품]]&amp;"_"&amp;주문[[#This Row],[단위]]*주문[[#This Row],[수량]]&amp;"kg"&amp;"_"&amp;주문[[#This Row],[확정여부]]</f>
        <v>아침_뒷다리(돈육)_2kg_</v>
      </c>
      <c r="P301" s="3" t="str">
        <f t="array" ref="P301">주문[[#This Row],[돈육두께]]&amp;"*"&amp;주문[[#This Row],[돈육가로]]&amp;"*"&amp;주문[[#This Row],[돈육세로]]</f>
        <v>**</v>
      </c>
      <c r="R301" s="70">
        <v>44564</v>
      </c>
      <c r="S301" s="2">
        <f>VLOOKUP(주문[[#This Row],[상품]],품목단위,2,FALSE)</f>
        <v>301107</v>
      </c>
    </row>
    <row r="302" spans="1:19" ht="12">
      <c r="A302" s="1">
        <v>44575</v>
      </c>
      <c r="B302" s="20" t="s">
        <v>57</v>
      </c>
      <c r="C302" s="3" t="s">
        <v>581</v>
      </c>
      <c r="D302" s="1" t="s">
        <v>158</v>
      </c>
      <c r="E302" s="1" t="s">
        <v>583</v>
      </c>
      <c r="I302" s="15">
        <f>VLOOKUP(주문[[#This Row],[상품]],품목단위,3,0)</f>
        <v>1</v>
      </c>
      <c r="J302" s="21">
        <f>LOOKUP(2,1/((상품자료[상품]=D302)*(상품자료[단위]=I302)*(상품자료[등록일]&lt;=Q302)),상품자료[단가])</f>
        <v>7700</v>
      </c>
      <c r="K302" s="3">
        <v>1.5</v>
      </c>
      <c r="L302" s="4">
        <f>주문[수량]*주문[단가]</f>
        <v>11550</v>
      </c>
      <c r="M302" s="4"/>
      <c r="N302" s="20" t="str">
        <f t="array" ref="N30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괴산고_점_(카레)_1.5kg____</v>
      </c>
      <c r="O302" s="20" t="str">
        <f>주문[[#This Row],[식사시간]]&amp;"_"&amp;주문[[#This Row],[상품]]&amp;"_"&amp;주문[[#This Row],[단위]]*주문[[#This Row],[수량]]&amp;"kg"&amp;"_"&amp;주문[[#This Row],[확정여부]]</f>
        <v>점심_뒷다리(돈육)_1.5kg_</v>
      </c>
      <c r="P302" s="3" t="str">
        <f t="array" ref="P302">주문[[#This Row],[돈육두께]]&amp;"*"&amp;주문[[#This Row],[돈육가로]]&amp;"*"&amp;주문[[#This Row],[돈육세로]]</f>
        <v>**</v>
      </c>
      <c r="Q302" s="70">
        <v>44575</v>
      </c>
      <c r="R302" s="70">
        <v>44564</v>
      </c>
      <c r="S302" s="2">
        <f>VLOOKUP(주문[[#This Row],[상품]],품목단위,2,FALSE)</f>
        <v>301107</v>
      </c>
    </row>
    <row r="303" spans="1:19" ht="12">
      <c r="A303" s="1">
        <v>44578</v>
      </c>
      <c r="B303" s="20" t="s">
        <v>36</v>
      </c>
      <c r="C303" s="3" t="s">
        <v>555</v>
      </c>
      <c r="D303" s="1" t="s">
        <v>120</v>
      </c>
      <c r="E303" s="1" t="s">
        <v>556</v>
      </c>
      <c r="I303" s="15">
        <f>VLOOKUP(주문[[#This Row],[상품]],품목단위,3,0)</f>
        <v>1</v>
      </c>
      <c r="J303" s="21" t="e">
        <f>LOOKUP(2,1/((상품자료[상품]=D303)*(상품자료[단위]=I303)*(상품자료[등록일]&lt;=Q303)),상품자료[단가])</f>
        <v>#N/A</v>
      </c>
      <c r="K303" s="3">
        <v>2</v>
      </c>
      <c r="L303" s="4" t="e">
        <f>주문[수량]*주문[단가]</f>
        <v>#N/A</v>
      </c>
      <c r="M303" s="4"/>
      <c r="N303" s="20" t="str">
        <f t="array" ref="N30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사리어_공_(갈아)_2kg____</v>
      </c>
      <c r="O303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303" s="3" t="str">
        <f t="array" ref="P303">주문[[#This Row],[돈육두께]]&amp;"*"&amp;주문[[#This Row],[돈육가로]]&amp;"*"&amp;주문[[#This Row],[돈육세로]]</f>
        <v>**</v>
      </c>
      <c r="R303" s="70">
        <v>44558</v>
      </c>
      <c r="S303" s="2">
        <f>VLOOKUP(주문[[#This Row],[상품]],품목단위,2,FALSE)</f>
        <v>301103</v>
      </c>
    </row>
    <row r="304" spans="1:19" ht="12">
      <c r="A304" s="1">
        <v>44578</v>
      </c>
      <c r="B304" s="20" t="s">
        <v>57</v>
      </c>
      <c r="C304" s="3" t="s">
        <v>581</v>
      </c>
      <c r="D304" s="1" t="s">
        <v>165</v>
      </c>
      <c r="E304" s="1" t="s">
        <v>428</v>
      </c>
      <c r="I304" s="15">
        <f>VLOOKUP(주문[[#This Row],[상품]],품목단위,3,0)</f>
        <v>1</v>
      </c>
      <c r="J304" s="21">
        <f>LOOKUP(2,1/((상품자료[상품]=D304)*(상품자료[단위]=I304)*(상품자료[등록일]&lt;=Q304)),상품자료[단가])</f>
        <v>14400</v>
      </c>
      <c r="K304" s="3">
        <v>2</v>
      </c>
      <c r="L304" s="4">
        <f>주문[수량]*주문[단가]</f>
        <v>28800</v>
      </c>
      <c r="M304" s="4"/>
      <c r="N304" s="20" t="str">
        <f t="array" ref="N30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괴산고_점_(찌게)_2kg____</v>
      </c>
      <c r="O304" s="20" t="str">
        <f>주문[[#This Row],[식사시간]]&amp;"_"&amp;주문[[#This Row],[상품]]&amp;"_"&amp;주문[[#This Row],[단위]]*주문[[#This Row],[수량]]&amp;"kg"&amp;"_"&amp;주문[[#This Row],[확정여부]]</f>
        <v>점심_사태(돈육)_2kg_</v>
      </c>
      <c r="P304" s="3" t="str">
        <f t="array" ref="P304">주문[[#This Row],[돈육두께]]&amp;"*"&amp;주문[[#This Row],[돈육가로]]&amp;"*"&amp;주문[[#This Row],[돈육세로]]</f>
        <v>**</v>
      </c>
      <c r="Q304" s="70">
        <v>44578</v>
      </c>
      <c r="R304" s="70">
        <v>44564</v>
      </c>
      <c r="S304" s="2">
        <f>VLOOKUP(주문[[#This Row],[상품]],품목단위,2,FALSE)</f>
        <v>301105</v>
      </c>
    </row>
    <row r="305" spans="1:20" ht="12">
      <c r="A305" s="1">
        <v>44578</v>
      </c>
      <c r="B305" s="20" t="s">
        <v>36</v>
      </c>
      <c r="C305" s="3" t="s">
        <v>555</v>
      </c>
      <c r="D305" s="1" t="s">
        <v>73</v>
      </c>
      <c r="I305" s="15">
        <f>VLOOKUP(주문[[#This Row],[상품]],품목단위,3,0)</f>
        <v>10</v>
      </c>
      <c r="J305" s="21">
        <f>LOOKUP(2,1/((상품자료[상품]=D305)*(상품자료[단위]=I305)*(상품자료[등록일]&lt;=Q305)),상품자료[단가])</f>
        <v>41000</v>
      </c>
      <c r="K305" s="3">
        <v>9</v>
      </c>
      <c r="L305" s="4">
        <f>주문[수량]*주문[단가]</f>
        <v>369000</v>
      </c>
      <c r="M305" s="4"/>
      <c r="N305" s="20" t="str">
        <f t="array" ref="N30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사리어_공_()_90kg____</v>
      </c>
      <c r="O305" s="20" t="str">
        <f>주문[[#This Row],[식사시간]]&amp;"_"&amp;주문[[#This Row],[상품]]&amp;"_"&amp;주문[[#This Row],[단위]]*주문[[#This Row],[수량]]&amp;"kg"&amp;"_"&amp;주문[[#This Row],[확정여부]]</f>
        <v>공통_백미(유)_90kg_</v>
      </c>
      <c r="P305" s="3" t="str">
        <f t="array" ref="P305">주문[[#This Row],[돈육두께]]&amp;"*"&amp;주문[[#This Row],[돈육가로]]&amp;"*"&amp;주문[[#This Row],[돈육세로]]</f>
        <v>**</v>
      </c>
      <c r="Q305" s="70">
        <v>44578</v>
      </c>
      <c r="S305" s="2" t="str">
        <f>VLOOKUP(주문[[#This Row],[상품]],품목단위,2,FALSE)</f>
        <v>gs00079</v>
      </c>
    </row>
    <row r="306" spans="1:20" ht="12">
      <c r="A306" s="1">
        <v>44578</v>
      </c>
      <c r="B306" s="20" t="s">
        <v>36</v>
      </c>
      <c r="C306" s="3" t="s">
        <v>555</v>
      </c>
      <c r="D306" s="1" t="s">
        <v>61</v>
      </c>
      <c r="I306" s="15">
        <f>VLOOKUP(주문[[#This Row],[상품]],품목단위,3,0)</f>
        <v>10</v>
      </c>
      <c r="J306" s="21">
        <f>LOOKUP(2,1/((상품자료[상품]=D306)*(상품자료[단위]=I306)*(상품자료[등록일]&lt;=Q306)),상품자료[단가])</f>
        <v>42500</v>
      </c>
      <c r="K306" s="3">
        <v>1</v>
      </c>
      <c r="L306" s="4">
        <f>주문[수량]*주문[단가]</f>
        <v>42500</v>
      </c>
      <c r="M306" s="4"/>
      <c r="N306" s="20" t="str">
        <f t="array" ref="N30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사리어_공_()_10kg____</v>
      </c>
      <c r="O306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06" s="3" t="str">
        <f t="array" ref="P306">주문[[#This Row],[돈육두께]]&amp;"*"&amp;주문[[#This Row],[돈육가로]]&amp;"*"&amp;주문[[#This Row],[돈육세로]]</f>
        <v>**</v>
      </c>
      <c r="Q306" s="70">
        <v>44578</v>
      </c>
      <c r="S306" s="2" t="str">
        <f>VLOOKUP(주문[[#This Row],[상품]],품목단위,2,FALSE)</f>
        <v>gs00148</v>
      </c>
    </row>
    <row r="307" spans="1:20" ht="12">
      <c r="A307" s="1">
        <v>44578</v>
      </c>
      <c r="B307" s="20" t="s">
        <v>36</v>
      </c>
      <c r="C307" s="3" t="s">
        <v>555</v>
      </c>
      <c r="D307" s="1" t="s">
        <v>9</v>
      </c>
      <c r="I307" s="15">
        <f>VLOOKUP(주문[[#This Row],[상품]],품목단위,3,0)</f>
        <v>1</v>
      </c>
      <c r="J307" s="21">
        <f>LOOKUP(2,1/((상품자료[상품]=D307)*(상품자료[단위]=I307)*(상품자료[등록일]&lt;=Q307)),상품자료[단가])</f>
        <v>50000</v>
      </c>
      <c r="K307" s="3">
        <v>2</v>
      </c>
      <c r="L307" s="4">
        <f>주문[수량]*주문[단가]</f>
        <v>100000</v>
      </c>
      <c r="M307" s="4"/>
      <c r="N307" s="20" t="str">
        <f t="array" ref="N30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</v>
      </c>
      <c r="O307" s="20" t="str">
        <f>주문[[#This Row],[식사시간]]&amp;"_"&amp;주문[[#This Row],[상품]]&amp;"_"&amp;주문[[#This Row],[단위]]*주문[[#This Row],[수량]]&amp;"kg"&amp;"_"&amp;주문[[#This Row],[확정여부]]</f>
        <v>공통_고춧가루(유)_2kg_</v>
      </c>
      <c r="P307" s="3" t="str">
        <f t="array" ref="P307">주문[[#This Row],[돈육두께]]&amp;"*"&amp;주문[[#This Row],[돈육가로]]&amp;"*"&amp;주문[[#This Row],[돈육세로]]</f>
        <v>**</v>
      </c>
      <c r="Q307" s="70">
        <v>44578</v>
      </c>
      <c r="S307" s="2" t="str">
        <f>VLOOKUP(주문[[#This Row],[상품]],품목단위,2,FALSE)</f>
        <v>gs00012</v>
      </c>
    </row>
    <row r="308" spans="1:20" ht="12">
      <c r="A308" s="1">
        <v>44578</v>
      </c>
      <c r="B308" s="20" t="s">
        <v>36</v>
      </c>
      <c r="C308" s="3" t="s">
        <v>555</v>
      </c>
      <c r="D308" s="1" t="s">
        <v>62</v>
      </c>
      <c r="I308" s="15">
        <f>VLOOKUP(주문[[#This Row],[상품]],품목단위,3,0)</f>
        <v>1</v>
      </c>
      <c r="J308" s="21">
        <f>LOOKUP(2,1/((상품자료[상품]=D308)*(상품자료[단위]=I308)*(상품자료[등록일]&lt;=Q308)),상품자료[단가])</f>
        <v>13880</v>
      </c>
      <c r="K308" s="3">
        <v>2</v>
      </c>
      <c r="L308" s="4">
        <f>주문[수량]*주문[단가]</f>
        <v>27760</v>
      </c>
      <c r="M308" s="4"/>
      <c r="N308" s="20" t="str">
        <f t="array" ref="N30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</v>
      </c>
      <c r="O308" s="20" t="str">
        <f>주문[[#This Row],[식사시간]]&amp;"_"&amp;주문[[#This Row],[상품]]&amp;"_"&amp;주문[[#This Row],[단위]]*주문[[#This Row],[수량]]&amp;"kg"&amp;"_"&amp;주문[[#This Row],[확정여부]]</f>
        <v>공통_혼합5곡(무)_2kg_</v>
      </c>
      <c r="P308" s="3" t="str">
        <f t="array" ref="P308">주문[[#This Row],[돈육두께]]&amp;"*"&amp;주문[[#This Row],[돈육가로]]&amp;"*"&amp;주문[[#This Row],[돈육세로]]</f>
        <v>**</v>
      </c>
      <c r="Q308" s="70">
        <v>44578</v>
      </c>
      <c r="S308" s="2" t="str">
        <f>VLOOKUP(주문[[#This Row],[상품]],품목단위,2,FALSE)</f>
        <v>gs00175</v>
      </c>
    </row>
    <row r="309" spans="1:20" ht="12">
      <c r="A309" s="1">
        <v>44579</v>
      </c>
      <c r="B309" s="20" t="s">
        <v>57</v>
      </c>
      <c r="C309" s="3" t="s">
        <v>581</v>
      </c>
      <c r="D309" s="1" t="s">
        <v>120</v>
      </c>
      <c r="E309" s="1" t="s">
        <v>141</v>
      </c>
      <c r="I309" s="15">
        <f>VLOOKUP(주문[[#This Row],[상품]],품목단위,3,0)</f>
        <v>1</v>
      </c>
      <c r="J309" s="21">
        <f>LOOKUP(2,1/((상품자료[상품]=D309)*(상품자료[단위]=I309)*(상품자료[등록일]&lt;=Q309)),상품자료[단가])</f>
        <v>14400</v>
      </c>
      <c r="K309" s="3">
        <v>7</v>
      </c>
      <c r="L309" s="4">
        <f>주문[수량]*주문[단가]</f>
        <v>100800</v>
      </c>
      <c r="M309" s="4"/>
      <c r="N309" s="20" t="str">
        <f t="array" ref="N30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괴산고_점_(불고)_7kg____</v>
      </c>
      <c r="O309" s="20" t="str">
        <f>주문[[#This Row],[식사시간]]&amp;"_"&amp;주문[[#This Row],[상품]]&amp;"_"&amp;주문[[#This Row],[단위]]*주문[[#This Row],[수량]]&amp;"kg"&amp;"_"&amp;주문[[#This Row],[확정여부]]</f>
        <v>점심_앞다리(돈육)_7kg_</v>
      </c>
      <c r="P309" s="3" t="str">
        <f t="array" ref="P309">주문[[#This Row],[돈육두께]]&amp;"*"&amp;주문[[#This Row],[돈육가로]]&amp;"*"&amp;주문[[#This Row],[돈육세로]]</f>
        <v>**</v>
      </c>
      <c r="Q309" s="70">
        <v>44579</v>
      </c>
      <c r="R309" s="70">
        <v>44564</v>
      </c>
      <c r="S309" s="2">
        <f>VLOOKUP(주문[[#This Row],[상품]],품목단위,2,FALSE)</f>
        <v>301103</v>
      </c>
    </row>
    <row r="310" spans="1:20" ht="12">
      <c r="A310" s="1">
        <v>44580</v>
      </c>
      <c r="B310" s="20" t="s">
        <v>29</v>
      </c>
      <c r="C310" s="3" t="s">
        <v>563</v>
      </c>
      <c r="D310" s="1" t="s">
        <v>138</v>
      </c>
      <c r="E310" s="1" t="s">
        <v>145</v>
      </c>
      <c r="F310" s="44" t="s">
        <v>565</v>
      </c>
      <c r="I310" s="15">
        <f>VLOOKUP(주문[[#This Row],[상품]],품목단위,3,0)</f>
        <v>1</v>
      </c>
      <c r="J310" s="21">
        <f>LOOKUP(2,1/((상품자료[상품]=D310)*(상품자료[단위]=I310)*(상품자료[등록일]&lt;=Q310)),상품자료[단가])</f>
        <v>11400</v>
      </c>
      <c r="K310" s="3">
        <v>1</v>
      </c>
      <c r="L310" s="4">
        <f>주문[수량]*주문[단가]</f>
        <v>11400</v>
      </c>
      <c r="M310" s="4"/>
      <c r="N310" s="20" t="str">
        <f t="array" ref="N3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제일어_공_(짜장)_1kg_깍뚝썰기___</v>
      </c>
      <c r="O310" s="20" t="str">
        <f>주문[[#This Row],[식사시간]]&amp;"_"&amp;주문[[#This Row],[상품]]&amp;"_"&amp;주문[[#This Row],[단위]]*주문[[#This Row],[수량]]&amp;"kg"&amp;"_"&amp;주문[[#This Row],[확정여부]]</f>
        <v>공통_등심(돈육)_1kg_</v>
      </c>
      <c r="P310" s="3" t="str">
        <f t="array" ref="P310">주문[[#This Row],[돈육두께]]&amp;"*"&amp;주문[[#This Row],[돈육가로]]&amp;"*"&amp;주문[[#This Row],[돈육세로]]</f>
        <v>깍뚝썰기**</v>
      </c>
      <c r="Q310" s="70">
        <v>44580</v>
      </c>
      <c r="R310" s="70">
        <v>44561</v>
      </c>
      <c r="S310" s="2">
        <f>VLOOKUP(주문[[#This Row],[상품]],품목단위,2,FALSE)</f>
        <v>301104</v>
      </c>
      <c r="T310" s="166" t="s">
        <v>566</v>
      </c>
    </row>
    <row r="311" spans="1:20" ht="12">
      <c r="A311" s="1">
        <v>44580</v>
      </c>
      <c r="B311" s="20" t="s">
        <v>31</v>
      </c>
      <c r="C311" s="3" t="s">
        <v>563</v>
      </c>
      <c r="D311" s="1" t="s">
        <v>158</v>
      </c>
      <c r="E311" s="1" t="s">
        <v>145</v>
      </c>
      <c r="F311" s="44" t="s">
        <v>573</v>
      </c>
      <c r="G311" s="44" t="s">
        <v>571</v>
      </c>
      <c r="I311" s="15">
        <f>VLOOKUP(주문[[#This Row],[상품]],품목단위,3,0)</f>
        <v>1</v>
      </c>
      <c r="J311" s="21">
        <f>LOOKUP(2,1/((상품자료[상품]=D311)*(상품자료[단위]=I311)*(상품자료[등록일]&lt;=Q311)),상품자료[단가])</f>
        <v>7700</v>
      </c>
      <c r="K311" s="3">
        <v>1</v>
      </c>
      <c r="L311" s="4">
        <f>주문[수량]*주문[단가]</f>
        <v>7700</v>
      </c>
      <c r="M311" s="4"/>
      <c r="N311" s="20" t="str">
        <f t="array" ref="N3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전원어_공_(짜장)_1kg_갈음_8전입고__</v>
      </c>
      <c r="O311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311" s="3" t="str">
        <f t="array" ref="P311">주문[[#This Row],[돈육두께]]&amp;"*"&amp;주문[[#This Row],[돈육가로]]&amp;"*"&amp;주문[[#This Row],[돈육세로]]</f>
        <v>갈음*8전입고*</v>
      </c>
      <c r="Q311" s="70">
        <v>44580</v>
      </c>
      <c r="R311" s="70">
        <v>44561</v>
      </c>
      <c r="S311" s="2">
        <f>VLOOKUP(주문[[#This Row],[상품]],품목단위,2,FALSE)</f>
        <v>301107</v>
      </c>
      <c r="T311" s="166" t="s">
        <v>574</v>
      </c>
    </row>
    <row r="312" spans="1:20" ht="12">
      <c r="A312" s="1">
        <v>44580</v>
      </c>
      <c r="B312" s="20" t="s">
        <v>57</v>
      </c>
      <c r="C312" s="3" t="s">
        <v>581</v>
      </c>
      <c r="D312" s="1" t="s">
        <v>158</v>
      </c>
      <c r="E312" s="1" t="s">
        <v>582</v>
      </c>
      <c r="I312" s="15">
        <f>VLOOKUP(주문[[#This Row],[상품]],품목단위,3,0)</f>
        <v>1</v>
      </c>
      <c r="J312" s="21">
        <f>LOOKUP(2,1/((상품자료[상품]=D312)*(상품자료[단위]=I312)*(상품자료[등록일]&lt;=Q312)),상품자료[단가])</f>
        <v>7700</v>
      </c>
      <c r="K312" s="3">
        <v>1.5</v>
      </c>
      <c r="L312" s="4">
        <f>주문[수량]*주문[단가]</f>
        <v>11550</v>
      </c>
      <c r="M312" s="4"/>
      <c r="N312" s="20" t="str">
        <f t="array" ref="N3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괴산고_점_(불고)_1.5kg____</v>
      </c>
      <c r="O312" s="20" t="str">
        <f>주문[[#This Row],[식사시간]]&amp;"_"&amp;주문[[#This Row],[상품]]&amp;"_"&amp;주문[[#This Row],[단위]]*주문[[#This Row],[수량]]&amp;"kg"&amp;"_"&amp;주문[[#This Row],[확정여부]]</f>
        <v>점심_뒷다리(돈육)_1.5kg_</v>
      </c>
      <c r="P312" s="3" t="str">
        <f t="array" ref="P312">주문[[#This Row],[돈육두께]]&amp;"*"&amp;주문[[#This Row],[돈육가로]]&amp;"*"&amp;주문[[#This Row],[돈육세로]]</f>
        <v>**</v>
      </c>
      <c r="Q312" s="70">
        <v>44580</v>
      </c>
      <c r="R312" s="70">
        <v>44564</v>
      </c>
      <c r="S312" s="2">
        <f>VLOOKUP(주문[[#This Row],[상품]],품목단위,2,FALSE)</f>
        <v>301107</v>
      </c>
    </row>
    <row r="313" spans="1:20" ht="12">
      <c r="A313" s="1">
        <v>44581</v>
      </c>
      <c r="B313" s="20" t="s">
        <v>57</v>
      </c>
      <c r="C313" s="3" t="s">
        <v>578</v>
      </c>
      <c r="D313" s="1" t="s">
        <v>165</v>
      </c>
      <c r="E313" s="1" t="s">
        <v>428</v>
      </c>
      <c r="I313" s="15">
        <f>VLOOKUP(주문[[#This Row],[상품]],품목단위,3,0)</f>
        <v>1</v>
      </c>
      <c r="J313" s="21">
        <f>LOOKUP(2,1/((상품자료[상품]=D313)*(상품자료[단위]=I313)*(상품자료[등록일]&lt;=Q313)),상품자료[단가])</f>
        <v>14400</v>
      </c>
      <c r="K313" s="3">
        <v>1</v>
      </c>
      <c r="L313" s="4">
        <f>주문[수량]*주문[단가]</f>
        <v>14400</v>
      </c>
      <c r="M313" s="4"/>
      <c r="N313" s="20" t="str">
        <f t="array" ref="N3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괴산고_아_(찌게)_1kg____</v>
      </c>
      <c r="O313" s="20" t="str">
        <f>주문[[#This Row],[식사시간]]&amp;"_"&amp;주문[[#This Row],[상품]]&amp;"_"&amp;주문[[#This Row],[단위]]*주문[[#This Row],[수량]]&amp;"kg"&amp;"_"&amp;주문[[#This Row],[확정여부]]</f>
        <v>아침_사태(돈육)_1kg_</v>
      </c>
      <c r="P313" s="3" t="str">
        <f t="array" ref="P313">주문[[#This Row],[돈육두께]]&amp;"*"&amp;주문[[#This Row],[돈육가로]]&amp;"*"&amp;주문[[#This Row],[돈육세로]]</f>
        <v>**</v>
      </c>
      <c r="Q313" s="70">
        <v>44581</v>
      </c>
      <c r="R313" s="70">
        <v>44564</v>
      </c>
      <c r="S313" s="2">
        <f>VLOOKUP(주문[[#This Row],[상품]],품목단위,2,FALSE)</f>
        <v>301105</v>
      </c>
    </row>
    <row r="314" spans="1:20" ht="12">
      <c r="A314" s="1">
        <v>44586</v>
      </c>
      <c r="B314" s="20" t="s">
        <v>36</v>
      </c>
      <c r="C314" s="3" t="s">
        <v>555</v>
      </c>
      <c r="D314" s="1" t="s">
        <v>118</v>
      </c>
      <c r="E314" s="1" t="s">
        <v>428</v>
      </c>
      <c r="I314" s="15">
        <f>VLOOKUP(주문[[#This Row],[상품]],품목단위,3,0)</f>
        <v>1</v>
      </c>
      <c r="J314" s="21">
        <f>LOOKUP(2,1/((상품자료[상품]=D314)*(상품자료[단위]=I314)*(상품자료[등록일]&lt;=Q314)),상품자료[단가])</f>
        <v>27700</v>
      </c>
      <c r="K314" s="3">
        <v>4</v>
      </c>
      <c r="L314" s="4">
        <f>주문[수량]*주문[단가]</f>
        <v>110800</v>
      </c>
      <c r="M314" s="4"/>
      <c r="N314" s="20" t="str">
        <f t="array" ref="N3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사리어_공_(찌게)_4kg____</v>
      </c>
      <c r="O314" s="20" t="str">
        <f>주문[[#This Row],[식사시간]]&amp;"_"&amp;주문[[#This Row],[상품]]&amp;"_"&amp;주문[[#This Row],[단위]]*주문[[#This Row],[수량]]&amp;"kg"&amp;"_"&amp;주문[[#This Row],[확정여부]]</f>
        <v>공통_목심살(돈육)_4kg_</v>
      </c>
      <c r="P314" s="3" t="str">
        <f t="array" ref="P314">주문[[#This Row],[돈육두께]]&amp;"*"&amp;주문[[#This Row],[돈육가로]]&amp;"*"&amp;주문[[#This Row],[돈육세로]]</f>
        <v>**</v>
      </c>
      <c r="Q314" s="70">
        <v>44586</v>
      </c>
      <c r="R314" s="70">
        <v>44558</v>
      </c>
      <c r="S314" s="2">
        <f>VLOOKUP(주문[[#This Row],[상품]],품목단위,2,FALSE)</f>
        <v>301102</v>
      </c>
      <c r="T314" s="166" t="s">
        <v>558</v>
      </c>
    </row>
    <row r="315" spans="1:20" ht="12">
      <c r="A315" s="1">
        <v>44586</v>
      </c>
      <c r="B315" s="20" t="s">
        <v>29</v>
      </c>
      <c r="C315" s="3" t="s">
        <v>563</v>
      </c>
      <c r="D315" s="1" t="s">
        <v>120</v>
      </c>
      <c r="E315" s="1" t="s">
        <v>564</v>
      </c>
      <c r="I315" s="15">
        <f>VLOOKUP(주문[[#This Row],[상품]],품목단위,3,0)</f>
        <v>1</v>
      </c>
      <c r="J315" s="21">
        <f>LOOKUP(2,1/((상품자료[상품]=D315)*(상품자료[단위]=I315)*(상품자료[등록일]&lt;=Q315)),상품자료[단가])</f>
        <v>14400</v>
      </c>
      <c r="K315" s="3">
        <v>3.5</v>
      </c>
      <c r="L315" s="4">
        <f>주문[수량]*주문[단가]</f>
        <v>50400</v>
      </c>
      <c r="M315" s="4"/>
      <c r="N315" s="20" t="str">
        <f t="array" ref="N3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제일어_공_(주물)_3.5kg____</v>
      </c>
      <c r="O315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15" s="3" t="str">
        <f t="array" ref="P315">주문[[#This Row],[돈육두께]]&amp;"*"&amp;주문[[#This Row],[돈육가로]]&amp;"*"&amp;주문[[#This Row],[돈육세로]]</f>
        <v>**</v>
      </c>
      <c r="Q315" s="70">
        <v>44586</v>
      </c>
      <c r="R315" s="70">
        <v>44561</v>
      </c>
      <c r="S315" s="2">
        <f>VLOOKUP(주문[[#This Row],[상품]],품목단위,2,FALSE)</f>
        <v>301103</v>
      </c>
    </row>
    <row r="316" spans="1:20" ht="12">
      <c r="A316" s="1">
        <v>44586</v>
      </c>
      <c r="B316" s="20" t="s">
        <v>31</v>
      </c>
      <c r="C316" s="3" t="s">
        <v>563</v>
      </c>
      <c r="D316" s="1" t="s">
        <v>138</v>
      </c>
      <c r="E316" s="1" t="s">
        <v>569</v>
      </c>
      <c r="F316" s="44" t="s">
        <v>570</v>
      </c>
      <c r="G316" s="44" t="s">
        <v>571</v>
      </c>
      <c r="I316" s="15">
        <f>VLOOKUP(주문[[#This Row],[상품]],품목단위,3,0)</f>
        <v>1</v>
      </c>
      <c r="J316" s="21">
        <f>LOOKUP(2,1/((상품자료[상품]=D316)*(상품자료[단위]=I316)*(상품자료[등록일]&lt;=Q316)),상품자료[단가])</f>
        <v>11400</v>
      </c>
      <c r="K316" s="3">
        <v>2</v>
      </c>
      <c r="L316" s="4">
        <f>주문[수량]*주문[단가]</f>
        <v>22800</v>
      </c>
      <c r="M316" s="4"/>
      <c r="N316" s="20" t="str">
        <f t="array" ref="N3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전원어_공_(돈까)_2kg_눌러서_8전입고__</v>
      </c>
      <c r="O316" s="20" t="str">
        <f>주문[[#This Row],[식사시간]]&amp;"_"&amp;주문[[#This Row],[상품]]&amp;"_"&amp;주문[[#This Row],[단위]]*주문[[#This Row],[수량]]&amp;"kg"&amp;"_"&amp;주문[[#This Row],[확정여부]]</f>
        <v>공통_등심(돈육)_2kg_</v>
      </c>
      <c r="P316" s="3" t="str">
        <f t="array" ref="P316">주문[[#This Row],[돈육두께]]&amp;"*"&amp;주문[[#This Row],[돈육가로]]&amp;"*"&amp;주문[[#This Row],[돈육세로]]</f>
        <v>눌러서*8전입고*</v>
      </c>
      <c r="Q316" s="70">
        <v>44586</v>
      </c>
      <c r="R316" s="70">
        <v>44561</v>
      </c>
      <c r="S316" s="2">
        <f>VLOOKUP(주문[[#This Row],[상품]],품목단위,2,FALSE)</f>
        <v>301104</v>
      </c>
    </row>
    <row r="317" spans="1:20" ht="12">
      <c r="A317" s="1">
        <v>44586</v>
      </c>
      <c r="B317" s="20" t="s">
        <v>31</v>
      </c>
      <c r="C317" s="3" t="s">
        <v>563</v>
      </c>
      <c r="D317" s="1" t="s">
        <v>165</v>
      </c>
      <c r="E317" s="1" t="s">
        <v>417</v>
      </c>
      <c r="F317" s="44" t="s">
        <v>572</v>
      </c>
      <c r="G317" s="44" t="s">
        <v>571</v>
      </c>
      <c r="I317" s="15">
        <f>VLOOKUP(주문[[#This Row],[상품]],품목단위,3,0)</f>
        <v>1</v>
      </c>
      <c r="J317" s="21">
        <f>LOOKUP(2,1/((상품자료[상품]=D317)*(상품자료[단위]=I317)*(상품자료[등록일]&lt;=Q317)),상품자료[단가])</f>
        <v>14400</v>
      </c>
      <c r="K317" s="3">
        <v>1</v>
      </c>
      <c r="L317" s="4">
        <f>주문[수량]*주문[단가]</f>
        <v>14400</v>
      </c>
      <c r="M317" s="4"/>
      <c r="N317" s="20" t="str">
        <f t="array" ref="N3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전원어_공_(탕용)_1kg_채썰음_8전입고__</v>
      </c>
      <c r="O317" s="20" t="str">
        <f>주문[[#This Row],[식사시간]]&amp;"_"&amp;주문[[#This Row],[상품]]&amp;"_"&amp;주문[[#This Row],[단위]]*주문[[#This Row],[수량]]&amp;"kg"&amp;"_"&amp;주문[[#This Row],[확정여부]]</f>
        <v>공통_사태(돈육)_1kg_</v>
      </c>
      <c r="P317" s="3" t="str">
        <f t="array" ref="P317">주문[[#This Row],[돈육두께]]&amp;"*"&amp;주문[[#This Row],[돈육가로]]&amp;"*"&amp;주문[[#This Row],[돈육세로]]</f>
        <v>채썰음*8전입고*</v>
      </c>
      <c r="Q317" s="70">
        <v>44586</v>
      </c>
      <c r="R317" s="70">
        <v>44561</v>
      </c>
      <c r="S317" s="2">
        <f>VLOOKUP(주문[[#This Row],[상품]],품목단위,2,FALSE)</f>
        <v>301105</v>
      </c>
    </row>
    <row r="318" spans="1:20" ht="12">
      <c r="A318" s="139">
        <v>44599</v>
      </c>
      <c r="B318" s="20" t="s">
        <v>374</v>
      </c>
      <c r="C318" s="3" t="s">
        <v>371</v>
      </c>
      <c r="D318" s="1" t="s">
        <v>375</v>
      </c>
      <c r="I318" s="15">
        <f>VLOOKUP(주문[[#This Row],[상품]],품목단위,3,0)</f>
        <v>10</v>
      </c>
      <c r="J318" s="21">
        <f>LOOKUP(2,1/((상품자료[상품]=D318)*(상품자료[단위]=I318)*(상품자료[등록일]&lt;=Q318)),상품자료[단가])</f>
        <v>41000</v>
      </c>
      <c r="K318" s="3">
        <v>3</v>
      </c>
      <c r="L318" s="4">
        <f>주문[수량]*주문[단가]</f>
        <v>123000</v>
      </c>
      <c r="M318" s="4" t="s">
        <v>373</v>
      </c>
      <c r="N318" s="20" t="str">
        <f t="array" ref="N3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목도초_공_()_30kg____확정</v>
      </c>
      <c r="O318" s="20" t="str">
        <f>주문[[#This Row],[식사시간]]&amp;"_"&amp;주문[[#This Row],[상품]]&amp;"_"&amp;주문[[#This Row],[단위]]*주문[[#This Row],[수량]]&amp;"kg"&amp;"_"&amp;주문[[#This Row],[확정여부]]</f>
        <v>공통_백미(유)_30kg_확정</v>
      </c>
      <c r="P318" s="3" t="str">
        <f t="array" ref="P318">주문[[#This Row],[돈육두께]]&amp;"*"&amp;주문[[#This Row],[돈육가로]]&amp;"*"&amp;주문[[#This Row],[돈육세로]]</f>
        <v>**</v>
      </c>
      <c r="Q318" s="70">
        <v>44599</v>
      </c>
      <c r="S318" s="2" t="str">
        <f>VLOOKUP(주문[[#This Row],[상품]],품목단위,2,FALSE)</f>
        <v>gs00079</v>
      </c>
    </row>
    <row r="319" spans="1:20" ht="12">
      <c r="A319" s="139">
        <v>44599</v>
      </c>
      <c r="B319" s="20" t="s">
        <v>374</v>
      </c>
      <c r="C319" s="3" t="s">
        <v>371</v>
      </c>
      <c r="D319" s="1" t="s">
        <v>372</v>
      </c>
      <c r="I319" s="15">
        <f>VLOOKUP(주문[[#This Row],[상품]],품목단위,3,0)</f>
        <v>10</v>
      </c>
      <c r="J319" s="21">
        <f>LOOKUP(2,1/((상품자료[상품]=D319)*(상품자료[단위]=I319)*(상품자료[등록일]&lt;=Q319)),상품자료[단가])</f>
        <v>42500</v>
      </c>
      <c r="K319" s="3">
        <v>1</v>
      </c>
      <c r="L319" s="4">
        <f>주문[수량]*주문[단가]</f>
        <v>42500</v>
      </c>
      <c r="M319" s="4" t="s">
        <v>373</v>
      </c>
      <c r="N319" s="20" t="str">
        <f t="array" ref="N3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목도초_공_()_10kg____확정</v>
      </c>
      <c r="O319" s="20" t="str">
        <f>주문[[#This Row],[식사시간]]&amp;"_"&amp;주문[[#This Row],[상품]]&amp;"_"&amp;주문[[#This Row],[단위]]*주문[[#This Row],[수량]]&amp;"kg"&amp;"_"&amp;주문[[#This Row],[확정여부]]</f>
        <v>공통_찹쌀백미(유)_10kg_확정</v>
      </c>
      <c r="P319" s="3" t="str">
        <f t="array" ref="P319">주문[[#This Row],[돈육두께]]&amp;"*"&amp;주문[[#This Row],[돈육가로]]&amp;"*"&amp;주문[[#This Row],[돈육세로]]</f>
        <v>**</v>
      </c>
      <c r="Q319" s="70">
        <v>44599</v>
      </c>
      <c r="S319" s="2" t="str">
        <f>VLOOKUP(주문[[#This Row],[상품]],품목단위,2,FALSE)</f>
        <v>gs00148</v>
      </c>
    </row>
    <row r="320" spans="1:20" ht="12">
      <c r="A320" s="1">
        <v>44616</v>
      </c>
      <c r="B320" s="20" t="s">
        <v>53</v>
      </c>
      <c r="C320" s="3" t="s">
        <v>429</v>
      </c>
      <c r="D320" s="1" t="s">
        <v>440</v>
      </c>
      <c r="I320" s="15">
        <f>VLOOKUP(주문[[#This Row],[상품]],품목단위,3,0)</f>
        <v>10</v>
      </c>
      <c r="J320" s="21">
        <f>LOOKUP(2,1/((상품자료[상품]=D320)*(상품자료[단위]=I320)*(상품자료[등록일]&lt;=Q320)),상품자료[단가])</f>
        <v>41000</v>
      </c>
      <c r="K320" s="3">
        <v>9</v>
      </c>
      <c r="L320" s="4">
        <f>주문[수량]*주문[단가]</f>
        <v>369000</v>
      </c>
      <c r="M320" s="4" t="s">
        <v>678</v>
      </c>
      <c r="N320" s="20" t="str">
        <f t="array" ref="N3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보광초_공_()_90kg____후납</v>
      </c>
      <c r="O320" s="20" t="str">
        <f>주문[[#This Row],[식사시간]]&amp;"_"&amp;주문[[#This Row],[상품]]&amp;"_"&amp;주문[[#This Row],[단위]]*주문[[#This Row],[수량]]&amp;"kg"&amp;"_"&amp;주문[[#This Row],[확정여부]]</f>
        <v>공통_백미(유)_90kg_후납</v>
      </c>
      <c r="P320" s="3" t="str">
        <f t="array" ref="P320">주문[[#This Row],[돈육두께]]&amp;"*"&amp;주문[[#This Row],[돈육가로]]&amp;"*"&amp;주문[[#This Row],[돈육세로]]</f>
        <v>**</v>
      </c>
      <c r="Q320" s="70">
        <v>44531</v>
      </c>
      <c r="S320" s="2" t="str">
        <f>VLOOKUP(주문[[#This Row],[상품]],품목단위,2,FALSE)</f>
        <v>gs00079</v>
      </c>
    </row>
    <row r="321" spans="1:19" ht="12">
      <c r="A321" s="1">
        <v>44582</v>
      </c>
      <c r="B321" s="20" t="s">
        <v>35</v>
      </c>
      <c r="C321" s="3" t="s">
        <v>585</v>
      </c>
      <c r="D321" s="1" t="s">
        <v>586</v>
      </c>
      <c r="I321" s="15">
        <f>VLOOKUP(주문[[#This Row],[상품]],품목단위,3,0)</f>
        <v>10</v>
      </c>
      <c r="J321" s="21" t="e">
        <f>LOOKUP(2,1/((상품자료[상품]=D321)*(상품자료[단위]=I321)*(상품자료[등록일]&lt;=Q321)),상품자료[단가])</f>
        <v>#N/A</v>
      </c>
      <c r="K321" s="3">
        <v>2</v>
      </c>
      <c r="L321" s="4" t="e">
        <f>주문[수량]*주문[단가]</f>
        <v>#N/A</v>
      </c>
      <c r="M321" s="4"/>
      <c r="N321" s="20" t="str">
        <f t="array" ref="N3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송면어_공_()_20kg____</v>
      </c>
      <c r="O321" s="20" t="str">
        <f>주문[[#This Row],[식사시간]]&amp;"_"&amp;주문[[#This Row],[상품]]&amp;"_"&amp;주문[[#This Row],[단위]]*주문[[#This Row],[수량]]&amp;"kg"&amp;"_"&amp;주문[[#This Row],[확정여부]]</f>
        <v>공통_백미(유)_20kg_</v>
      </c>
      <c r="P321" s="3" t="str">
        <f t="array" ref="P321">주문[[#This Row],[돈육두께]]&amp;"*"&amp;주문[[#This Row],[돈육가로]]&amp;"*"&amp;주문[[#This Row],[돈육세로]]</f>
        <v>**</v>
      </c>
      <c r="S321" s="2" t="str">
        <f>VLOOKUP(주문[[#This Row],[상품]],품목단위,2,FALSE)</f>
        <v>gs00079</v>
      </c>
    </row>
    <row r="322" spans="1:19" ht="12">
      <c r="A322" s="1">
        <v>44596</v>
      </c>
      <c r="B322" s="20" t="s">
        <v>29</v>
      </c>
      <c r="C322" s="3" t="s">
        <v>587</v>
      </c>
      <c r="D322" s="1" t="s">
        <v>588</v>
      </c>
      <c r="I322" s="15">
        <f>VLOOKUP(주문[[#This Row],[상품]],품목단위,3,0)</f>
        <v>10</v>
      </c>
      <c r="J322" s="21">
        <f>LOOKUP(2,1/((상품자료[상품]=D322)*(상품자료[단위]=I322)*(상품자료[등록일]&lt;=Q322)),상품자료[단가])</f>
        <v>41000</v>
      </c>
      <c r="K322" s="3">
        <v>8</v>
      </c>
      <c r="L322" s="4">
        <f>주문[수량]*주문[단가]</f>
        <v>328000</v>
      </c>
      <c r="M322" s="4"/>
      <c r="N322" s="20" t="str">
        <f t="array" ref="N3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제일어_공_()_80kg____</v>
      </c>
      <c r="O322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322" s="3" t="str">
        <f t="array" ref="P322">주문[[#This Row],[돈육두께]]&amp;"*"&amp;주문[[#This Row],[돈육가로]]&amp;"*"&amp;주문[[#This Row],[돈육세로]]</f>
        <v>**</v>
      </c>
      <c r="Q322" s="70">
        <v>44596</v>
      </c>
      <c r="S322" s="2" t="str">
        <f>VLOOKUP(주문[[#This Row],[상품]],품목단위,2,FALSE)</f>
        <v>gs00079</v>
      </c>
    </row>
    <row r="323" spans="1:19" ht="12">
      <c r="A323" s="1">
        <v>44596</v>
      </c>
      <c r="B323" s="20" t="s">
        <v>29</v>
      </c>
      <c r="C323" s="3" t="s">
        <v>587</v>
      </c>
      <c r="D323" s="1" t="s">
        <v>589</v>
      </c>
      <c r="I323" s="15">
        <f>VLOOKUP(주문[[#This Row],[상품]],품목단위,3,0)</f>
        <v>10</v>
      </c>
      <c r="J323" s="21">
        <f>LOOKUP(2,1/((상품자료[상품]=D323)*(상품자료[단위]=I323)*(상품자료[등록일]&lt;=Q323)),상품자료[단가])</f>
        <v>42500</v>
      </c>
      <c r="K323" s="3">
        <v>3</v>
      </c>
      <c r="L323" s="4">
        <f>주문[수량]*주문[단가]</f>
        <v>127500</v>
      </c>
      <c r="M323" s="4"/>
      <c r="N323" s="20" t="str">
        <f t="array" ref="N3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제일어_공_()_30kg____</v>
      </c>
      <c r="O323" s="20" t="str">
        <f>주문[[#This Row],[식사시간]]&amp;"_"&amp;주문[[#This Row],[상품]]&amp;"_"&amp;주문[[#This Row],[단위]]*주문[[#This Row],[수량]]&amp;"kg"&amp;"_"&amp;주문[[#This Row],[확정여부]]</f>
        <v>공통_찹쌀백미(유)_30kg_</v>
      </c>
      <c r="P323" s="3" t="str">
        <f t="array" ref="P323">주문[[#This Row],[돈육두께]]&amp;"*"&amp;주문[[#This Row],[돈육가로]]&amp;"*"&amp;주문[[#This Row],[돈육세로]]</f>
        <v>**</v>
      </c>
      <c r="Q323" s="70">
        <v>44596</v>
      </c>
      <c r="S323" s="2" t="str">
        <f>VLOOKUP(주문[[#This Row],[상품]],품목단위,2,FALSE)</f>
        <v>gs00148</v>
      </c>
    </row>
    <row r="324" spans="1:19" ht="12">
      <c r="A324" s="1">
        <v>44596</v>
      </c>
      <c r="B324" s="20" t="s">
        <v>29</v>
      </c>
      <c r="C324" s="3" t="s">
        <v>587</v>
      </c>
      <c r="D324" s="1" t="s">
        <v>590</v>
      </c>
      <c r="E324" s="1" t="s">
        <v>591</v>
      </c>
      <c r="I324" s="15">
        <f>VLOOKUP(주문[[#This Row],[상품]],품목단위,3,0)</f>
        <v>1</v>
      </c>
      <c r="J324" s="21">
        <f>LOOKUP(2,1/((상품자료[상품]=D324)*(상품자료[단위]=I324)*(상품자료[등록일]&lt;=Q324)),상품자료[단가])</f>
        <v>14400</v>
      </c>
      <c r="K324" s="3">
        <v>3</v>
      </c>
      <c r="L324" s="4">
        <f>주문[수량]*주문[단가]</f>
        <v>43200</v>
      </c>
      <c r="M324" s="4"/>
      <c r="N324" s="20" t="str">
        <f t="array" ref="N3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제일어_공_(불고)_3kg____</v>
      </c>
      <c r="O324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324" s="3" t="str">
        <f t="array" ref="P324">주문[[#This Row],[돈육두께]]&amp;"*"&amp;주문[[#This Row],[돈육가로]]&amp;"*"&amp;주문[[#This Row],[돈육세로]]</f>
        <v>**</v>
      </c>
      <c r="Q324" s="70">
        <v>44596</v>
      </c>
      <c r="R324" s="70">
        <v>44595</v>
      </c>
      <c r="S324" s="2">
        <f>VLOOKUP(주문[[#This Row],[상품]],품목단위,2,FALSE)</f>
        <v>301103</v>
      </c>
    </row>
    <row r="325" spans="1:19" ht="12">
      <c r="A325" s="1">
        <v>44600</v>
      </c>
      <c r="B325" s="20" t="s">
        <v>29</v>
      </c>
      <c r="C325" s="3" t="s">
        <v>587</v>
      </c>
      <c r="D325" s="1" t="s">
        <v>590</v>
      </c>
      <c r="E325" s="1" t="s">
        <v>591</v>
      </c>
      <c r="I325" s="15">
        <f>VLOOKUP(주문[[#This Row],[상품]],품목단위,3,0)</f>
        <v>1</v>
      </c>
      <c r="J325" s="21">
        <f>LOOKUP(2,1/((상품자료[상품]=D325)*(상품자료[단위]=I325)*(상품자료[등록일]&lt;=Q325)),상품자료[단가])</f>
        <v>14400</v>
      </c>
      <c r="K325" s="3">
        <v>3.5</v>
      </c>
      <c r="L325" s="4">
        <f>주문[수량]*주문[단가]</f>
        <v>50400</v>
      </c>
      <c r="M325" s="4"/>
      <c r="N325" s="20" t="str">
        <f t="array" ref="N3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제일어_공_(불고)_3.5kg____</v>
      </c>
      <c r="O325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25" s="3" t="str">
        <f t="array" ref="P325">주문[[#This Row],[돈육두께]]&amp;"*"&amp;주문[[#This Row],[돈육가로]]&amp;"*"&amp;주문[[#This Row],[돈육세로]]</f>
        <v>**</v>
      </c>
      <c r="Q325" s="70">
        <v>44600</v>
      </c>
      <c r="R325" s="70">
        <v>44595</v>
      </c>
      <c r="S325" s="2">
        <f>VLOOKUP(주문[[#This Row],[상품]],품목단위,2,FALSE)</f>
        <v>301103</v>
      </c>
    </row>
    <row r="326" spans="1:19" ht="12">
      <c r="A326" s="1">
        <v>44601</v>
      </c>
      <c r="B326" s="20" t="s">
        <v>29</v>
      </c>
      <c r="C326" s="3" t="s">
        <v>587</v>
      </c>
      <c r="D326" s="1" t="s">
        <v>592</v>
      </c>
      <c r="E326" s="1" t="s">
        <v>593</v>
      </c>
      <c r="F326" s="44" t="s">
        <v>594</v>
      </c>
      <c r="I326" s="15">
        <f>VLOOKUP(주문[[#This Row],[상품]],품목단위,3,0)</f>
        <v>1</v>
      </c>
      <c r="J326" s="21">
        <f>LOOKUP(2,1/((상품자료[상품]=D326)*(상품자료[단위]=I326)*(상품자료[등록일]&lt;=Q326)),상품자료[단가])</f>
        <v>11400</v>
      </c>
      <c r="K326" s="3">
        <v>1</v>
      </c>
      <c r="L326" s="4">
        <f>주문[수량]*주문[단가]</f>
        <v>11400</v>
      </c>
      <c r="M326" s="4"/>
      <c r="N326" s="20" t="str">
        <f t="array" ref="N3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제일어_공_(카레)_1kg_작게___</v>
      </c>
      <c r="O326" s="20" t="str">
        <f>주문[[#This Row],[식사시간]]&amp;"_"&amp;주문[[#This Row],[상품]]&amp;"_"&amp;주문[[#This Row],[단위]]*주문[[#This Row],[수량]]&amp;"kg"&amp;"_"&amp;주문[[#This Row],[확정여부]]</f>
        <v>공통_등심(돈육)_1kg_</v>
      </c>
      <c r="P326" s="3" t="str">
        <f t="array" ref="P326">주문[[#This Row],[돈육두께]]&amp;"*"&amp;주문[[#This Row],[돈육가로]]&amp;"*"&amp;주문[[#This Row],[돈육세로]]</f>
        <v>작게**</v>
      </c>
      <c r="Q326" s="70">
        <v>44601</v>
      </c>
      <c r="R326" s="70">
        <v>44595</v>
      </c>
      <c r="S326" s="2">
        <f>VLOOKUP(주문[[#This Row],[상품]],품목단위,2,FALSE)</f>
        <v>301104</v>
      </c>
    </row>
    <row r="327" spans="1:19" ht="12">
      <c r="A327" s="1">
        <v>44614</v>
      </c>
      <c r="B327" s="20" t="s">
        <v>29</v>
      </c>
      <c r="C327" s="3" t="s">
        <v>587</v>
      </c>
      <c r="D327" s="1" t="s">
        <v>595</v>
      </c>
      <c r="E327" s="1" t="s">
        <v>421</v>
      </c>
      <c r="F327" s="44" t="s">
        <v>594</v>
      </c>
      <c r="I327" s="15">
        <f>VLOOKUP(주문[[#This Row],[상품]],품목단위,3,0)</f>
        <v>1</v>
      </c>
      <c r="J327" s="21" t="e">
        <f>LOOKUP(2,1/((상품자료[상품]=D327)*(상품자료[단위]=I327)*(상품자료[등록일]&lt;=Q327)),상품자료[단가])</f>
        <v>#N/A</v>
      </c>
      <c r="K327" s="3">
        <v>1</v>
      </c>
      <c r="L327" s="4" t="e">
        <f>주문[수량]*주문[단가]</f>
        <v>#N/A</v>
      </c>
      <c r="M327" s="4"/>
      <c r="N327" s="20" t="str">
        <f t="array" ref="N3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제일어_공_(깍뚝)_1kg_작게___</v>
      </c>
      <c r="O327" s="20" t="str">
        <f>주문[[#This Row],[식사시간]]&amp;"_"&amp;주문[[#This Row],[상품]]&amp;"_"&amp;주문[[#This Row],[단위]]*주문[[#This Row],[수량]]&amp;"kg"&amp;"_"&amp;주문[[#This Row],[확정여부]]</f>
        <v>공통_사태(돈육)_1kg_</v>
      </c>
      <c r="P327" s="3" t="str">
        <f t="array" ref="P327">주문[[#This Row],[돈육두께]]&amp;"*"&amp;주문[[#This Row],[돈육가로]]&amp;"*"&amp;주문[[#This Row],[돈육세로]]</f>
        <v>작게**</v>
      </c>
      <c r="R327" s="70">
        <v>44595</v>
      </c>
      <c r="S327" s="2">
        <f>VLOOKUP(주문[[#This Row],[상품]],품목단위,2,FALSE)</f>
        <v>301105</v>
      </c>
    </row>
    <row r="328" spans="1:19" ht="12">
      <c r="A328" s="1">
        <v>44614</v>
      </c>
      <c r="B328" s="20" t="s">
        <v>29</v>
      </c>
      <c r="C328" s="3" t="s">
        <v>587</v>
      </c>
      <c r="D328" s="1" t="s">
        <v>596</v>
      </c>
      <c r="F328" s="44" t="s">
        <v>594</v>
      </c>
      <c r="I328" s="15">
        <f>VLOOKUP(주문[[#This Row],[상품]],품목단위,3,0)</f>
        <v>1</v>
      </c>
      <c r="J328" s="21" t="e">
        <f>LOOKUP(2,1/((상품자료[상품]=D328)*(상품자료[단위]=I328)*(상품자료[등록일]&lt;=Q328)),상품자료[단가])</f>
        <v>#N/A</v>
      </c>
      <c r="K328" s="3">
        <v>3</v>
      </c>
      <c r="L328" s="4" t="e">
        <f>주문[수량]*주문[단가]</f>
        <v>#N/A</v>
      </c>
      <c r="M328" s="4"/>
      <c r="N328" s="20" t="str">
        <f t="array" ref="N3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제일어_공_()_3kg_작게___</v>
      </c>
      <c r="O328" s="20" t="str">
        <f>주문[[#This Row],[식사시간]]&amp;"_"&amp;주문[[#This Row],[상품]]&amp;"_"&amp;주문[[#This Row],[단위]]*주문[[#This Row],[수량]]&amp;"kg"&amp;"_"&amp;주문[[#This Row],[확정여부]]</f>
        <v>공통_갈비(돈육)_3kg_</v>
      </c>
      <c r="P328" s="3" t="str">
        <f t="array" ref="P328">주문[[#This Row],[돈육두께]]&amp;"*"&amp;주문[[#This Row],[돈육가로]]&amp;"*"&amp;주문[[#This Row],[돈육세로]]</f>
        <v>작게**</v>
      </c>
      <c r="R328" s="70">
        <v>44595</v>
      </c>
      <c r="S328" s="2">
        <f>VLOOKUP(주문[[#This Row],[상품]],품목단위,2,FALSE)</f>
        <v>301109</v>
      </c>
    </row>
    <row r="329" spans="1:19" ht="12">
      <c r="A329" s="1">
        <v>44620</v>
      </c>
      <c r="B329" s="20" t="s">
        <v>29</v>
      </c>
      <c r="C329" s="3" t="s">
        <v>587</v>
      </c>
      <c r="D329" s="1" t="s">
        <v>590</v>
      </c>
      <c r="E329" s="1" t="s">
        <v>591</v>
      </c>
      <c r="I329" s="15">
        <f>VLOOKUP(주문[[#This Row],[상품]],품목단위,3,0)</f>
        <v>1</v>
      </c>
      <c r="J329" s="21">
        <f>LOOKUP(2,1/((상품자료[상품]=D329)*(상품자료[단위]=I329)*(상품자료[등록일]&lt;=Q329)),상품자료[단가])</f>
        <v>14400</v>
      </c>
      <c r="K329" s="3">
        <v>2.5</v>
      </c>
      <c r="L329" s="4">
        <f>주문[수량]*주문[단가]</f>
        <v>36000</v>
      </c>
      <c r="M329" s="4"/>
      <c r="N329" s="20" t="str">
        <f t="array" ref="N3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제일어_공_(불고)_2.5kg____</v>
      </c>
      <c r="O329" s="20" t="str">
        <f>주문[[#This Row],[식사시간]]&amp;"_"&amp;주문[[#This Row],[상품]]&amp;"_"&amp;주문[[#This Row],[단위]]*주문[[#This Row],[수량]]&amp;"kg"&amp;"_"&amp;주문[[#This Row],[확정여부]]</f>
        <v>공통_앞다리(돈육)_2.5kg_</v>
      </c>
      <c r="P329" s="3" t="str">
        <f t="array" ref="P329">주문[[#This Row],[돈육두께]]&amp;"*"&amp;주문[[#This Row],[돈육가로]]&amp;"*"&amp;주문[[#This Row],[돈육세로]]</f>
        <v>**</v>
      </c>
      <c r="Q329" s="70">
        <v>44620</v>
      </c>
      <c r="R329" s="70">
        <v>44595</v>
      </c>
      <c r="S329" s="2">
        <f>VLOOKUP(주문[[#This Row],[상품]],품목단위,2,FALSE)</f>
        <v>301103</v>
      </c>
    </row>
    <row r="330" spans="1:19" ht="12">
      <c r="A330" s="1">
        <v>44599</v>
      </c>
      <c r="B330" s="20" t="s">
        <v>30</v>
      </c>
      <c r="C330" s="3" t="s">
        <v>587</v>
      </c>
      <c r="D330" s="1" t="s">
        <v>158</v>
      </c>
      <c r="E330" s="1" t="s">
        <v>591</v>
      </c>
      <c r="G330" s="44" t="s">
        <v>597</v>
      </c>
      <c r="I330" s="15">
        <f>VLOOKUP(주문[[#This Row],[상품]],품목단위,3,0)</f>
        <v>1</v>
      </c>
      <c r="J330" s="21">
        <f>LOOKUP(2,1/((상품자료[상품]=D330)*(상품자료[단위]=I330)*(상품자료[등록일]&lt;=Q330)),상품자료[단가])</f>
        <v>7700</v>
      </c>
      <c r="K330" s="3">
        <v>1.5</v>
      </c>
      <c r="L330" s="4">
        <f>주문[수량]*주문[단가]</f>
        <v>11550</v>
      </c>
      <c r="M330" s="4"/>
      <c r="N330" s="20" t="str">
        <f t="array" ref="N3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청천어_공_(불고)_1.5kg__500g냉동포장__</v>
      </c>
      <c r="O330" s="20" t="str">
        <f>주문[[#This Row],[식사시간]]&amp;"_"&amp;주문[[#This Row],[상품]]&amp;"_"&amp;주문[[#This Row],[단위]]*주문[[#This Row],[수량]]&amp;"kg"&amp;"_"&amp;주문[[#This Row],[확정여부]]</f>
        <v>공통_뒷다리(돈육)_1.5kg_</v>
      </c>
      <c r="P330" s="3" t="str">
        <f t="array" ref="P330">주문[[#This Row],[돈육두께]]&amp;"*"&amp;주문[[#This Row],[돈육가로]]&amp;"*"&amp;주문[[#This Row],[돈육세로]]</f>
        <v>*500g냉동포장*</v>
      </c>
      <c r="Q330" s="70">
        <v>44599</v>
      </c>
      <c r="R330" s="70">
        <v>44595</v>
      </c>
      <c r="S330" s="2">
        <f>VLOOKUP(주문[[#This Row],[상품]],품목단위,2,FALSE)</f>
        <v>301107</v>
      </c>
    </row>
    <row r="331" spans="1:19" ht="12">
      <c r="A331" s="1">
        <v>44599</v>
      </c>
      <c r="B331" s="20" t="s">
        <v>30</v>
      </c>
      <c r="C331" s="3" t="s">
        <v>587</v>
      </c>
      <c r="D331" s="1" t="s">
        <v>118</v>
      </c>
      <c r="E331" s="1" t="s">
        <v>128</v>
      </c>
      <c r="G331" s="44" t="s">
        <v>597</v>
      </c>
      <c r="I331" s="15">
        <f>VLOOKUP(주문[[#This Row],[상품]],품목단위,3,0)</f>
        <v>1</v>
      </c>
      <c r="J331" s="21">
        <f>LOOKUP(2,1/((상품자료[상품]=D331)*(상품자료[단위]=I331)*(상품자료[등록일]&lt;=Q331)),상품자료[단가])</f>
        <v>27700</v>
      </c>
      <c r="K331" s="3">
        <v>0.5</v>
      </c>
      <c r="L331" s="4">
        <f>주문[수량]*주문[단가]</f>
        <v>13850</v>
      </c>
      <c r="M331" s="4"/>
      <c r="N331" s="20" t="str">
        <f t="array" ref="N3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청천어_공_(볶음)_0.5kg__500g냉동포장__</v>
      </c>
      <c r="O331" s="20" t="str">
        <f>주문[[#This Row],[식사시간]]&amp;"_"&amp;주문[[#This Row],[상품]]&amp;"_"&amp;주문[[#This Row],[단위]]*주문[[#This Row],[수량]]&amp;"kg"&amp;"_"&amp;주문[[#This Row],[확정여부]]</f>
        <v>공통_목심살(돈육)_0.5kg_</v>
      </c>
      <c r="P331" s="3" t="str">
        <f t="array" ref="P331">주문[[#This Row],[돈육두께]]&amp;"*"&amp;주문[[#This Row],[돈육가로]]&amp;"*"&amp;주문[[#This Row],[돈육세로]]</f>
        <v>*500g냉동포장*</v>
      </c>
      <c r="Q331" s="70">
        <v>44599</v>
      </c>
      <c r="R331" s="70">
        <v>44595</v>
      </c>
      <c r="S331" s="2">
        <f>VLOOKUP(주문[[#This Row],[상품]],품목단위,2,FALSE)</f>
        <v>301102</v>
      </c>
    </row>
    <row r="332" spans="1:19" ht="12">
      <c r="A332" s="1">
        <v>44599</v>
      </c>
      <c r="B332" s="20" t="s">
        <v>30</v>
      </c>
      <c r="C332" s="3" t="s">
        <v>587</v>
      </c>
      <c r="D332" s="1" t="s">
        <v>167</v>
      </c>
      <c r="E332" s="1" t="s">
        <v>412</v>
      </c>
      <c r="G332" s="44" t="s">
        <v>598</v>
      </c>
      <c r="I332" s="15">
        <f>VLOOKUP(주문[[#This Row],[상품]],품목단위,3,0)</f>
        <v>1</v>
      </c>
      <c r="J332" s="21">
        <f>LOOKUP(2,1/((상품자료[상품]=D332)*(상품자료[단위]=I332)*(상품자료[등록일]&lt;=Q332)),상품자료[단가])</f>
        <v>15400</v>
      </c>
      <c r="K332" s="3">
        <v>2</v>
      </c>
      <c r="L332" s="4">
        <f>주문[수량]*주문[단가]</f>
        <v>30800</v>
      </c>
      <c r="M332" s="4"/>
      <c r="N332" s="20" t="str">
        <f t="array" ref="N3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청천어_공_(찜용)_2kg__1kg냉동포장__</v>
      </c>
      <c r="O332" s="20" t="str">
        <f>주문[[#This Row],[식사시간]]&amp;"_"&amp;주문[[#This Row],[상품]]&amp;"_"&amp;주문[[#This Row],[단위]]*주문[[#This Row],[수량]]&amp;"kg"&amp;"_"&amp;주문[[#This Row],[확정여부]]</f>
        <v>공통_갈비(돈육)_2kg_</v>
      </c>
      <c r="P332" s="3" t="str">
        <f t="array" ref="P332">주문[[#This Row],[돈육두께]]&amp;"*"&amp;주문[[#This Row],[돈육가로]]&amp;"*"&amp;주문[[#This Row],[돈육세로]]</f>
        <v>*1kg냉동포장*</v>
      </c>
      <c r="Q332" s="70">
        <v>44599</v>
      </c>
      <c r="R332" s="70">
        <v>44595</v>
      </c>
      <c r="S332" s="2">
        <f>VLOOKUP(주문[[#This Row],[상품]],품목단위,2,FALSE)</f>
        <v>301109</v>
      </c>
    </row>
    <row r="333" spans="1:19" ht="12">
      <c r="A333" s="1">
        <v>44596</v>
      </c>
      <c r="B333" s="20" t="s">
        <v>36</v>
      </c>
      <c r="C333" s="3" t="s">
        <v>599</v>
      </c>
      <c r="D333" s="1" t="s">
        <v>600</v>
      </c>
      <c r="E333" s="1" t="s">
        <v>601</v>
      </c>
      <c r="I333" s="15">
        <f>VLOOKUP(주문[[#This Row],[상품]],품목단위,3,0)</f>
        <v>1</v>
      </c>
      <c r="J333" s="21">
        <f>LOOKUP(2,1/((상품자료[상품]=D333)*(상품자료[단위]=I333)*(상품자료[등록일]&lt;=Q333)),상품자료[단가])</f>
        <v>27700</v>
      </c>
      <c r="K333" s="3">
        <v>4</v>
      </c>
      <c r="L333" s="4">
        <f>주문[수량]*주문[단가]</f>
        <v>110800</v>
      </c>
      <c r="M333" s="4"/>
      <c r="N333" s="20" t="str">
        <f t="array" ref="N3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사리어_공_(구이)_4kg____</v>
      </c>
      <c r="O333" s="20" t="str">
        <f>주문[[#This Row],[식사시간]]&amp;"_"&amp;주문[[#This Row],[상품]]&amp;"_"&amp;주문[[#This Row],[단위]]*주문[[#This Row],[수량]]&amp;"kg"&amp;"_"&amp;주문[[#This Row],[확정여부]]</f>
        <v>공통_목심살(돈육)_4kg_</v>
      </c>
      <c r="P333" s="3" t="str">
        <f t="array" ref="P333">주문[[#This Row],[돈육두께]]&amp;"*"&amp;주문[[#This Row],[돈육가로]]&amp;"*"&amp;주문[[#This Row],[돈육세로]]</f>
        <v>**</v>
      </c>
      <c r="Q333" s="70">
        <v>44596</v>
      </c>
      <c r="R333" s="70">
        <v>44595</v>
      </c>
      <c r="S333" s="2">
        <f>VLOOKUP(주문[[#This Row],[상품]],품목단위,2,FALSE)</f>
        <v>301102</v>
      </c>
    </row>
    <row r="334" spans="1:19" ht="12">
      <c r="A334" s="1">
        <v>44600</v>
      </c>
      <c r="B334" s="20" t="s">
        <v>36</v>
      </c>
      <c r="C334" s="3" t="s">
        <v>599</v>
      </c>
      <c r="D334" s="1" t="s">
        <v>602</v>
      </c>
      <c r="E334" s="1" t="s">
        <v>128</v>
      </c>
      <c r="I334" s="15">
        <f>VLOOKUP(주문[[#This Row],[상품]],품목단위,3,0)</f>
        <v>1</v>
      </c>
      <c r="J334" s="21">
        <f>LOOKUP(2,1/((상품자료[상품]=D334)*(상품자료[단위]=I334)*(상품자료[등록일]&lt;=Q334)),상품자료[단가])</f>
        <v>14400</v>
      </c>
      <c r="K334" s="3">
        <v>4</v>
      </c>
      <c r="L334" s="4">
        <f>주문[수량]*주문[단가]</f>
        <v>57600</v>
      </c>
      <c r="M334" s="4"/>
      <c r="N334" s="20" t="str">
        <f t="array" ref="N3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사리어_공_(볶음)_4kg____</v>
      </c>
      <c r="O334" s="20" t="str">
        <f>주문[[#This Row],[식사시간]]&amp;"_"&amp;주문[[#This Row],[상품]]&amp;"_"&amp;주문[[#This Row],[단위]]*주문[[#This Row],[수량]]&amp;"kg"&amp;"_"&amp;주문[[#This Row],[확정여부]]</f>
        <v>공통_앞다리(돈육)_4kg_</v>
      </c>
      <c r="P334" s="3" t="str">
        <f t="array" ref="P334">주문[[#This Row],[돈육두께]]&amp;"*"&amp;주문[[#This Row],[돈육가로]]&amp;"*"&amp;주문[[#This Row],[돈육세로]]</f>
        <v>**</v>
      </c>
      <c r="Q334" s="70">
        <v>44600</v>
      </c>
      <c r="R334" s="70">
        <v>44595</v>
      </c>
      <c r="S334" s="2">
        <f>VLOOKUP(주문[[#This Row],[상품]],품목단위,2,FALSE)</f>
        <v>301103</v>
      </c>
    </row>
    <row r="335" spans="1:19" ht="12">
      <c r="A335" s="1">
        <v>44614</v>
      </c>
      <c r="B335" s="20" t="s">
        <v>36</v>
      </c>
      <c r="C335" s="3" t="s">
        <v>68</v>
      </c>
      <c r="D335" s="1" t="s">
        <v>603</v>
      </c>
      <c r="G335" s="44" t="s">
        <v>604</v>
      </c>
      <c r="I335" s="15">
        <f>VLOOKUP(주문[[#This Row],[상품]],품목단위,3,0)</f>
        <v>1</v>
      </c>
      <c r="J335" s="21" t="e">
        <f>LOOKUP(2,1/((상품자료[상품]=D335)*(상품자료[단위]=I335)*(상품자료[등록일]&lt;=Q335)),상품자료[단가])</f>
        <v>#N/A</v>
      </c>
      <c r="K335" s="3">
        <v>4</v>
      </c>
      <c r="L335" s="4" t="e">
        <f>주문[수량]*주문[단가]</f>
        <v>#N/A</v>
      </c>
      <c r="M335" s="4"/>
      <c r="N335" s="20" t="str">
        <f t="array" ref="N3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사리어_공_()_4kg__얇게__</v>
      </c>
      <c r="O335" s="20" t="str">
        <f>주문[[#This Row],[식사시간]]&amp;"_"&amp;주문[[#This Row],[상품]]&amp;"_"&amp;주문[[#This Row],[단위]]*주문[[#This Row],[수량]]&amp;"kg"&amp;"_"&amp;주문[[#This Row],[확정여부]]</f>
        <v>공통_뒷다리(돈육)_4kg_</v>
      </c>
      <c r="P335" s="3" t="str">
        <f t="array" ref="P335">주문[[#This Row],[돈육두께]]&amp;"*"&amp;주문[[#This Row],[돈육가로]]&amp;"*"&amp;주문[[#This Row],[돈육세로]]</f>
        <v>*얇게*</v>
      </c>
      <c r="R335" s="70">
        <v>44595</v>
      </c>
      <c r="S335" s="2">
        <f>VLOOKUP(주문[[#This Row],[상품]],품목단위,2,FALSE)</f>
        <v>301107</v>
      </c>
    </row>
    <row r="336" spans="1:19" ht="12">
      <c r="A336" s="1">
        <v>44620</v>
      </c>
      <c r="B336" s="20" t="s">
        <v>36</v>
      </c>
      <c r="C336" s="3" t="s">
        <v>599</v>
      </c>
      <c r="D336" s="1" t="s">
        <v>602</v>
      </c>
      <c r="E336" s="1" t="s">
        <v>128</v>
      </c>
      <c r="I336" s="15">
        <f>VLOOKUP(주문[[#This Row],[상품]],품목단위,3,0)</f>
        <v>1</v>
      </c>
      <c r="J336" s="21">
        <f>LOOKUP(2,1/((상품자료[상품]=D336)*(상품자료[단위]=I336)*(상품자료[등록일]&lt;=Q336)),상품자료[단가])</f>
        <v>14400</v>
      </c>
      <c r="K336" s="3">
        <v>2</v>
      </c>
      <c r="L336" s="4">
        <f>주문[수량]*주문[단가]</f>
        <v>28800</v>
      </c>
      <c r="M336" s="4"/>
      <c r="N336" s="20" t="str">
        <f t="array" ref="N3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사리어_공_(볶음)_2kg____</v>
      </c>
      <c r="O336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336" s="3" t="str">
        <f t="array" ref="P336">주문[[#This Row],[돈육두께]]&amp;"*"&amp;주문[[#This Row],[돈육가로]]&amp;"*"&amp;주문[[#This Row],[돈육세로]]</f>
        <v>**</v>
      </c>
      <c r="Q336" s="70">
        <v>44620</v>
      </c>
      <c r="R336" s="70">
        <v>44595</v>
      </c>
      <c r="S336" s="2">
        <f>VLOOKUP(주문[[#This Row],[상품]],품목단위,2,FALSE)</f>
        <v>301103</v>
      </c>
    </row>
    <row r="337" spans="1:19" ht="12">
      <c r="A337" s="1">
        <v>44596</v>
      </c>
      <c r="B337" s="20" t="s">
        <v>31</v>
      </c>
      <c r="C337" s="3" t="s">
        <v>68</v>
      </c>
      <c r="D337" s="1" t="s">
        <v>600</v>
      </c>
      <c r="E337" s="1" t="s">
        <v>601</v>
      </c>
      <c r="I337" s="15">
        <f>VLOOKUP(주문[[#This Row],[상품]],품목단위,3,0)</f>
        <v>1</v>
      </c>
      <c r="J337" s="21">
        <f>LOOKUP(2,1/((상품자료[상품]=D337)*(상품자료[단위]=I337)*(상품자료[등록일]&lt;=Q337)),상품자료[단가])</f>
        <v>27700</v>
      </c>
      <c r="K337" s="3">
        <v>3</v>
      </c>
      <c r="L337" s="4">
        <f>주문[수량]*주문[단가]</f>
        <v>83100</v>
      </c>
      <c r="M337" s="4"/>
      <c r="N337" s="20" t="str">
        <f t="array" ref="N3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전원어_공_(구이)_3kg____</v>
      </c>
      <c r="O337" s="20" t="str">
        <f>주문[[#This Row],[식사시간]]&amp;"_"&amp;주문[[#This Row],[상품]]&amp;"_"&amp;주문[[#This Row],[단위]]*주문[[#This Row],[수량]]&amp;"kg"&amp;"_"&amp;주문[[#This Row],[확정여부]]</f>
        <v>공통_목심살(돈육)_3kg_</v>
      </c>
      <c r="P337" s="3" t="str">
        <f t="array" ref="P337">주문[[#This Row],[돈육두께]]&amp;"*"&amp;주문[[#This Row],[돈육가로]]&amp;"*"&amp;주문[[#This Row],[돈육세로]]</f>
        <v>**</v>
      </c>
      <c r="Q337" s="70">
        <v>44596</v>
      </c>
      <c r="R337" s="70">
        <v>44595</v>
      </c>
      <c r="S337" s="2">
        <f>VLOOKUP(주문[[#This Row],[상품]],품목단위,2,FALSE)</f>
        <v>301102</v>
      </c>
    </row>
    <row r="338" spans="1:19" ht="12">
      <c r="A338" s="1">
        <v>44600</v>
      </c>
      <c r="B338" s="20" t="s">
        <v>31</v>
      </c>
      <c r="C338" s="3" t="s">
        <v>599</v>
      </c>
      <c r="D338" s="1" t="s">
        <v>602</v>
      </c>
      <c r="E338" s="1" t="s">
        <v>605</v>
      </c>
      <c r="G338" s="44" t="s">
        <v>604</v>
      </c>
      <c r="I338" s="15">
        <f>VLOOKUP(주문[[#This Row],[상품]],품목단위,3,0)</f>
        <v>1</v>
      </c>
      <c r="J338" s="21">
        <f>LOOKUP(2,1/((상품자료[상품]=D338)*(상품자료[단위]=I338)*(상품자료[등록일]&lt;=Q338)),상품자료[단가])</f>
        <v>14400</v>
      </c>
      <c r="K338" s="3">
        <v>2</v>
      </c>
      <c r="L338" s="4">
        <f>주문[수량]*주문[단가]</f>
        <v>28800</v>
      </c>
      <c r="M338" s="4"/>
      <c r="N338" s="20" t="str">
        <f t="array" ref="N3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전원어_공_(볶음)_2kg__얇게__</v>
      </c>
      <c r="O338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338" s="3" t="str">
        <f t="array" ref="P338">주문[[#This Row],[돈육두께]]&amp;"*"&amp;주문[[#This Row],[돈육가로]]&amp;"*"&amp;주문[[#This Row],[돈육세로]]</f>
        <v>*얇게*</v>
      </c>
      <c r="Q338" s="70">
        <v>44600</v>
      </c>
      <c r="R338" s="70">
        <v>44595</v>
      </c>
      <c r="S338" s="2">
        <f>VLOOKUP(주문[[#This Row],[상품]],품목단위,2,FALSE)</f>
        <v>301103</v>
      </c>
    </row>
    <row r="339" spans="1:19" ht="12">
      <c r="A339" s="1">
        <v>44614</v>
      </c>
      <c r="B339" s="20" t="s">
        <v>31</v>
      </c>
      <c r="C339" s="3" t="s">
        <v>599</v>
      </c>
      <c r="D339" s="1" t="s">
        <v>606</v>
      </c>
      <c r="E339" s="1" t="s">
        <v>601</v>
      </c>
      <c r="G339" s="44" t="s">
        <v>604</v>
      </c>
      <c r="I339" s="15">
        <f>VLOOKUP(주문[[#This Row],[상품]],품목단위,3,0)</f>
        <v>1</v>
      </c>
      <c r="J339" s="21" t="e">
        <f>LOOKUP(2,1/((상품자료[상품]=D339)*(상품자료[단위]=I339)*(상품자료[등록일]&lt;=Q339)),상품자료[단가])</f>
        <v>#N/A</v>
      </c>
      <c r="K339" s="3">
        <v>4</v>
      </c>
      <c r="L339" s="4" t="e">
        <f>주문[수량]*주문[단가]</f>
        <v>#N/A</v>
      </c>
      <c r="M339" s="4"/>
      <c r="N339" s="20" t="str">
        <f t="array" ref="N3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전원어_공_(구이)_4kg__얇게__</v>
      </c>
      <c r="O339" s="20" t="str">
        <f>주문[[#This Row],[식사시간]]&amp;"_"&amp;주문[[#This Row],[상품]]&amp;"_"&amp;주문[[#This Row],[단위]]*주문[[#This Row],[수량]]&amp;"kg"&amp;"_"&amp;주문[[#This Row],[확정여부]]</f>
        <v>공통_갈비(돈육)_4kg_</v>
      </c>
      <c r="P339" s="3" t="str">
        <f t="array" ref="P339">주문[[#This Row],[돈육두께]]&amp;"*"&amp;주문[[#This Row],[돈육가로]]&amp;"*"&amp;주문[[#This Row],[돈육세로]]</f>
        <v>*얇게*</v>
      </c>
      <c r="R339" s="70">
        <v>44595</v>
      </c>
      <c r="S339" s="2">
        <f>VLOOKUP(주문[[#This Row],[상품]],품목단위,2,FALSE)</f>
        <v>301109</v>
      </c>
    </row>
    <row r="340" spans="1:19" ht="12">
      <c r="A340" s="1">
        <v>44620</v>
      </c>
      <c r="B340" s="20" t="s">
        <v>31</v>
      </c>
      <c r="C340" s="3" t="s">
        <v>599</v>
      </c>
      <c r="D340" s="1" t="s">
        <v>602</v>
      </c>
      <c r="E340" s="1" t="s">
        <v>607</v>
      </c>
      <c r="G340" s="44" t="s">
        <v>604</v>
      </c>
      <c r="I340" s="15">
        <f>VLOOKUP(주문[[#This Row],[상품]],품목단위,3,0)</f>
        <v>1</v>
      </c>
      <c r="J340" s="21">
        <f>LOOKUP(2,1/((상품자료[상품]=D340)*(상품자료[단위]=I340)*(상품자료[등록일]&lt;=Q340)),상품자료[단가])</f>
        <v>14400</v>
      </c>
      <c r="K340" s="3">
        <v>2</v>
      </c>
      <c r="L340" s="4">
        <f>주문[수량]*주문[단가]</f>
        <v>28800</v>
      </c>
      <c r="M340" s="4"/>
      <c r="N340" s="20" t="str">
        <f t="array" ref="N3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전원어_공_(불고)_2kg__얇게__</v>
      </c>
      <c r="O340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340" s="3" t="str">
        <f t="array" ref="P340">주문[[#This Row],[돈육두께]]&amp;"*"&amp;주문[[#This Row],[돈육가로]]&amp;"*"&amp;주문[[#This Row],[돈육세로]]</f>
        <v>*얇게*</v>
      </c>
      <c r="Q340" s="70">
        <v>44620</v>
      </c>
      <c r="R340" s="70">
        <v>44595</v>
      </c>
      <c r="S340" s="2">
        <f>VLOOKUP(주문[[#This Row],[상품]],품목단위,2,FALSE)</f>
        <v>301103</v>
      </c>
    </row>
    <row r="341" spans="1:19" ht="12">
      <c r="A341" s="1">
        <v>44609</v>
      </c>
      <c r="B341" s="20" t="s">
        <v>36</v>
      </c>
      <c r="C341" s="3" t="s">
        <v>608</v>
      </c>
      <c r="D341" s="1" t="s">
        <v>73</v>
      </c>
      <c r="I341" s="15">
        <f>VLOOKUP(주문[[#This Row],[상품]],품목단위,3,0)</f>
        <v>10</v>
      </c>
      <c r="J341" s="21">
        <f>LOOKUP(2,1/((상품자료[상품]=D341)*(상품자료[단위]=I341)*(상품자료[등록일]&lt;=Q341)),상품자료[단가])</f>
        <v>41000</v>
      </c>
      <c r="K341" s="3">
        <v>8</v>
      </c>
      <c r="L341" s="4">
        <f>주문[수량]*주문[단가]</f>
        <v>328000</v>
      </c>
      <c r="M341" s="4"/>
      <c r="N341" s="20" t="str">
        <f t="array" ref="N3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사리어_공_()_80kg____</v>
      </c>
      <c r="O341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341" s="3" t="str">
        <f t="array" ref="P341">주문[[#This Row],[돈육두께]]&amp;"*"&amp;주문[[#This Row],[돈육가로]]&amp;"*"&amp;주문[[#This Row],[돈육세로]]</f>
        <v>**</v>
      </c>
      <c r="Q341" s="70">
        <v>44609</v>
      </c>
      <c r="S341" s="2" t="str">
        <f>VLOOKUP(주문[[#This Row],[상품]],품목단위,2,FALSE)</f>
        <v>gs00079</v>
      </c>
    </row>
    <row r="342" spans="1:19" ht="12">
      <c r="A342" s="1">
        <v>44609</v>
      </c>
      <c r="B342" s="20" t="s">
        <v>36</v>
      </c>
      <c r="C342" s="3" t="s">
        <v>608</v>
      </c>
      <c r="D342" s="1" t="s">
        <v>61</v>
      </c>
      <c r="I342" s="15">
        <f>VLOOKUP(주문[[#This Row],[상품]],품목단위,3,0)</f>
        <v>10</v>
      </c>
      <c r="J342" s="21">
        <f>LOOKUP(2,1/((상품자료[상품]=D342)*(상품자료[단위]=I342)*(상품자료[등록일]&lt;=Q342)),상품자료[단가])</f>
        <v>42500</v>
      </c>
      <c r="K342" s="3">
        <v>1</v>
      </c>
      <c r="L342" s="4">
        <f>주문[수량]*주문[단가]</f>
        <v>42500</v>
      </c>
      <c r="M342" s="4"/>
      <c r="N342" s="20" t="str">
        <f t="array" ref="N3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사리어_공_()_10kg____</v>
      </c>
      <c r="O342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42" s="3" t="str">
        <f t="array" ref="P342">주문[[#This Row],[돈육두께]]&amp;"*"&amp;주문[[#This Row],[돈육가로]]&amp;"*"&amp;주문[[#This Row],[돈육세로]]</f>
        <v>**</v>
      </c>
      <c r="Q342" s="70">
        <v>44609</v>
      </c>
      <c r="S342" s="2" t="str">
        <f>VLOOKUP(주문[[#This Row],[상품]],품목단위,2,FALSE)</f>
        <v>gs00148</v>
      </c>
    </row>
    <row r="343" spans="1:19" ht="12">
      <c r="A343" s="1">
        <v>44609</v>
      </c>
      <c r="B343" s="20" t="s">
        <v>36</v>
      </c>
      <c r="C343" s="3" t="s">
        <v>608</v>
      </c>
      <c r="D343" s="1" t="s">
        <v>9</v>
      </c>
      <c r="I343" s="15">
        <f>VLOOKUP(주문[[#This Row],[상품]],품목단위,3,0)</f>
        <v>1</v>
      </c>
      <c r="J343" s="21">
        <f>LOOKUP(2,1/((상품자료[상품]=D343)*(상품자료[단위]=I343)*(상품자료[등록일]&lt;=Q343)),상품자료[단가])</f>
        <v>50000</v>
      </c>
      <c r="K343" s="3">
        <v>1</v>
      </c>
      <c r="L343" s="4">
        <f>주문[수량]*주문[단가]</f>
        <v>50000</v>
      </c>
      <c r="M343" s="4"/>
      <c r="N343" s="20" t="str">
        <f t="array" ref="N3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사리어_공_()_1kg____</v>
      </c>
      <c r="O343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343" s="3" t="str">
        <f t="array" ref="P343">주문[[#This Row],[돈육두께]]&amp;"*"&amp;주문[[#This Row],[돈육가로]]&amp;"*"&amp;주문[[#This Row],[돈육세로]]</f>
        <v>**</v>
      </c>
      <c r="Q343" s="70">
        <v>44609</v>
      </c>
      <c r="S343" s="2" t="str">
        <f>VLOOKUP(주문[[#This Row],[상품]],품목단위,2,FALSE)</f>
        <v>gs00012</v>
      </c>
    </row>
    <row r="344" spans="1:19" ht="12">
      <c r="A344" s="1">
        <v>44609</v>
      </c>
      <c r="B344" s="20" t="s">
        <v>36</v>
      </c>
      <c r="C344" s="3" t="s">
        <v>608</v>
      </c>
      <c r="D344" s="1" t="s">
        <v>62</v>
      </c>
      <c r="I344" s="15">
        <f>VLOOKUP(주문[[#This Row],[상품]],품목단위,3,0)</f>
        <v>1</v>
      </c>
      <c r="J344" s="21">
        <f>LOOKUP(2,1/((상품자료[상품]=D344)*(상품자료[단위]=I344)*(상품자료[등록일]&lt;=Q344)),상품자료[단가])</f>
        <v>13880</v>
      </c>
      <c r="K344" s="3">
        <v>2</v>
      </c>
      <c r="L344" s="4">
        <f>주문[수량]*주문[단가]</f>
        <v>27760</v>
      </c>
      <c r="M344" s="4"/>
      <c r="N344" s="20" t="str">
        <f t="array" ref="N3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사리어_공_()_2kg____</v>
      </c>
      <c r="O344" s="20" t="str">
        <f>주문[[#This Row],[식사시간]]&amp;"_"&amp;주문[[#This Row],[상품]]&amp;"_"&amp;주문[[#This Row],[단위]]*주문[[#This Row],[수량]]&amp;"kg"&amp;"_"&amp;주문[[#This Row],[확정여부]]</f>
        <v>공통_혼합5곡(무)_2kg_</v>
      </c>
      <c r="P344" s="3" t="str">
        <f t="array" ref="P344">주문[[#This Row],[돈육두께]]&amp;"*"&amp;주문[[#This Row],[돈육가로]]&amp;"*"&amp;주문[[#This Row],[돈육세로]]</f>
        <v>**</v>
      </c>
      <c r="Q344" s="70">
        <v>44609</v>
      </c>
      <c r="S344" s="2" t="str">
        <f>VLOOKUP(주문[[#This Row],[상품]],품목단위,2,FALSE)</f>
        <v>gs00175</v>
      </c>
    </row>
    <row r="345" spans="1:19" ht="12">
      <c r="A345" s="1">
        <v>44620</v>
      </c>
      <c r="B345" s="20" t="s">
        <v>31</v>
      </c>
      <c r="C345" s="3" t="s">
        <v>608</v>
      </c>
      <c r="D345" s="1" t="s">
        <v>609</v>
      </c>
      <c r="I345" s="15">
        <f>VLOOKUP(주문[[#This Row],[상품]],품목단위,3,0)</f>
        <v>10</v>
      </c>
      <c r="J345" s="21">
        <f>LOOKUP(2,1/((상품자료[상품]=D345)*(상품자료[단위]=I345)*(상품자료[등록일]&lt;=Q345)),상품자료[단가])</f>
        <v>41000</v>
      </c>
      <c r="K345" s="3">
        <v>6</v>
      </c>
      <c r="L345" s="4">
        <f>주문[수량]*주문[단가]</f>
        <v>246000</v>
      </c>
      <c r="M345" s="4"/>
      <c r="N345" s="20" t="str">
        <f t="array" ref="N3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전원어_공_()_60kg____</v>
      </c>
      <c r="O345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345" s="3" t="str">
        <f t="array" ref="P345">주문[[#This Row],[돈육두께]]&amp;"*"&amp;주문[[#This Row],[돈육가로]]&amp;"*"&amp;주문[[#This Row],[돈육세로]]</f>
        <v>**</v>
      </c>
      <c r="Q345" s="70">
        <v>44620</v>
      </c>
      <c r="S345" s="2" t="str">
        <f>VLOOKUP(주문[[#This Row],[상품]],품목단위,2,FALSE)</f>
        <v>gs00079</v>
      </c>
    </row>
    <row r="346" spans="1:19" ht="12">
      <c r="A346" s="1">
        <v>44599</v>
      </c>
      <c r="B346" s="20" t="s">
        <v>40</v>
      </c>
      <c r="C346" s="3" t="s">
        <v>608</v>
      </c>
      <c r="D346" s="1" t="s">
        <v>609</v>
      </c>
      <c r="I346" s="15">
        <f>VLOOKUP(주문[[#This Row],[상품]],품목단위,3,0)</f>
        <v>10</v>
      </c>
      <c r="J346" s="21">
        <f>LOOKUP(2,1/((상품자료[상품]=D346)*(상품자료[단위]=I346)*(상품자료[등록일]&lt;=Q346)),상품자료[단가])</f>
        <v>41000</v>
      </c>
      <c r="K346" s="3">
        <v>3</v>
      </c>
      <c r="L346" s="4">
        <f>주문[수량]*주문[단가]</f>
        <v>123000</v>
      </c>
      <c r="M346" s="4"/>
      <c r="N346" s="20" t="str">
        <f t="array" ref="N3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목도초_공_()_30kg____</v>
      </c>
      <c r="O346" s="20" t="str">
        <f>주문[[#This Row],[식사시간]]&amp;"_"&amp;주문[[#This Row],[상품]]&amp;"_"&amp;주문[[#This Row],[단위]]*주문[[#This Row],[수량]]&amp;"kg"&amp;"_"&amp;주문[[#This Row],[확정여부]]</f>
        <v>공통_백미(유)_30kg_</v>
      </c>
      <c r="P346" s="3" t="str">
        <f t="array" ref="P346">주문[[#This Row],[돈육두께]]&amp;"*"&amp;주문[[#This Row],[돈육가로]]&amp;"*"&amp;주문[[#This Row],[돈육세로]]</f>
        <v>**</v>
      </c>
      <c r="Q346" s="70">
        <v>44599</v>
      </c>
      <c r="S346" s="2" t="str">
        <f>VLOOKUP(주문[[#This Row],[상품]],품목단위,2,FALSE)</f>
        <v>gs00079</v>
      </c>
    </row>
    <row r="347" spans="1:19" ht="12">
      <c r="A347" s="1">
        <v>44599</v>
      </c>
      <c r="B347" s="20" t="s">
        <v>38</v>
      </c>
      <c r="C347" s="3" t="s">
        <v>68</v>
      </c>
      <c r="D347" s="1" t="s">
        <v>610</v>
      </c>
      <c r="I347" s="15">
        <f>VLOOKUP(주문[[#This Row],[상품]],품목단위,3,0)</f>
        <v>10</v>
      </c>
      <c r="J347" s="21">
        <f>LOOKUP(2,1/((상품자료[상품]=D347)*(상품자료[단위]=I347)*(상품자료[등록일]&lt;=Q347)),상품자료[단가])</f>
        <v>41000</v>
      </c>
      <c r="K347" s="3">
        <v>4</v>
      </c>
      <c r="L347" s="4">
        <f>주문[수량]*주문[단가]</f>
        <v>164000</v>
      </c>
      <c r="M347" s="4"/>
      <c r="N347" s="20" t="str">
        <f t="array" ref="N3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문무어_공_()_40kg____</v>
      </c>
      <c r="O347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347" s="3" t="str">
        <f t="array" ref="P347">주문[[#This Row],[돈육두께]]&amp;"*"&amp;주문[[#This Row],[돈육가로]]&amp;"*"&amp;주문[[#This Row],[돈육세로]]</f>
        <v>**</v>
      </c>
      <c r="Q347" s="70">
        <v>44599</v>
      </c>
      <c r="S347" s="2" t="str">
        <f>VLOOKUP(주문[[#This Row],[상품]],품목단위,2,FALSE)</f>
        <v>gs00079</v>
      </c>
    </row>
    <row r="348" spans="1:19" ht="12">
      <c r="A348" s="1">
        <v>44616</v>
      </c>
      <c r="B348" s="20" t="s">
        <v>49</v>
      </c>
      <c r="C348" s="3" t="s">
        <v>671</v>
      </c>
      <c r="D348" s="1" t="s">
        <v>672</v>
      </c>
      <c r="I348" s="15">
        <f>VLOOKUP(주문[[#This Row],[상품]],품목단위,3,0)</f>
        <v>10</v>
      </c>
      <c r="J348" s="21">
        <f>LOOKUP(2,1/((상품자료[상품]=D348)*(상품자료[단위]=I348)*(상품자료[등록일]&lt;=Q348)),상품자료[단가])</f>
        <v>41000</v>
      </c>
      <c r="K348" s="3">
        <v>11</v>
      </c>
      <c r="L348" s="4">
        <f>주문[수량]*주문[단가]</f>
        <v>451000</v>
      </c>
      <c r="M348" s="4" t="s">
        <v>676</v>
      </c>
      <c r="N348" s="20" t="str">
        <f t="array" ref="N3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칠성초_공_()_110kg____선납</v>
      </c>
      <c r="O348" s="20" t="str">
        <f>주문[[#This Row],[식사시간]]&amp;"_"&amp;주문[[#This Row],[상품]]&amp;"_"&amp;주문[[#This Row],[단위]]*주문[[#This Row],[수량]]&amp;"kg"&amp;"_"&amp;주문[[#This Row],[확정여부]]</f>
        <v>공통_백미(유)_110kg_선납</v>
      </c>
      <c r="P348" s="3" t="str">
        <f t="array" ref="P348">주문[[#This Row],[돈육두께]]&amp;"*"&amp;주문[[#This Row],[돈육가로]]&amp;"*"&amp;주문[[#This Row],[돈육세로]]</f>
        <v>**</v>
      </c>
      <c r="Q348" s="70">
        <v>44622</v>
      </c>
      <c r="S348" s="2" t="str">
        <f>VLOOKUP(주문[[#This Row],[상품]],품목단위,2,FALSE)</f>
        <v>gs00079</v>
      </c>
    </row>
    <row r="349" spans="1:19" ht="12">
      <c r="A349" s="1">
        <v>44616</v>
      </c>
      <c r="B349" s="20" t="s">
        <v>49</v>
      </c>
      <c r="C349" s="3" t="s">
        <v>68</v>
      </c>
      <c r="D349" s="1" t="s">
        <v>61</v>
      </c>
      <c r="I349" s="15">
        <f>VLOOKUP(주문[[#This Row],[상품]],품목단위,3,0)</f>
        <v>10</v>
      </c>
      <c r="J349" s="21">
        <f>LOOKUP(2,1/((상품자료[상품]=D349)*(상품자료[단위]=I349)*(상품자료[등록일]&lt;=Q349)),상품자료[단가])</f>
        <v>42500</v>
      </c>
      <c r="K349" s="3">
        <v>5</v>
      </c>
      <c r="L349" s="4">
        <f>주문[수량]*주문[단가]</f>
        <v>212500</v>
      </c>
      <c r="M349" s="4" t="s">
        <v>676</v>
      </c>
      <c r="N349" s="20" t="str">
        <f t="array" ref="N3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칠성초_공_()_50kg____선납</v>
      </c>
      <c r="O349" s="20" t="str">
        <f>주문[[#This Row],[식사시간]]&amp;"_"&amp;주문[[#This Row],[상품]]&amp;"_"&amp;주문[[#This Row],[단위]]*주문[[#This Row],[수량]]&amp;"kg"&amp;"_"&amp;주문[[#This Row],[확정여부]]</f>
        <v>공통_찹쌀백미(유)_50kg_선납</v>
      </c>
      <c r="P349" s="3" t="str">
        <f t="array" ref="P349">주문[[#This Row],[돈육두께]]&amp;"*"&amp;주문[[#This Row],[돈육가로]]&amp;"*"&amp;주문[[#This Row],[돈육세로]]</f>
        <v>**</v>
      </c>
      <c r="Q349" s="70">
        <v>44622</v>
      </c>
      <c r="S349" s="2" t="str">
        <f>VLOOKUP(주문[[#This Row],[상품]],품목단위,2,FALSE)</f>
        <v>gs00148</v>
      </c>
    </row>
    <row r="350" spans="1:19" ht="12">
      <c r="A350" s="1">
        <v>44616</v>
      </c>
      <c r="B350" s="20" t="s">
        <v>44</v>
      </c>
      <c r="C350" s="3" t="s">
        <v>674</v>
      </c>
      <c r="D350" s="1" t="s">
        <v>675</v>
      </c>
      <c r="I350" s="15">
        <f>VLOOKUP(주문[[#This Row],[상품]],품목단위,3,0)</f>
        <v>1</v>
      </c>
      <c r="J350" s="21">
        <f>LOOKUP(2,1/((상품자료[상품]=D350)*(상품자료[단위]=I350)*(상품자료[등록일]&lt;=Q350)),상품자료[단가])</f>
        <v>46200</v>
      </c>
      <c r="K350" s="3">
        <v>6</v>
      </c>
      <c r="L350" s="4">
        <f>주문[수량]*주문[단가]</f>
        <v>277200</v>
      </c>
      <c r="M350" s="4" t="s">
        <v>676</v>
      </c>
      <c r="N350" s="20" t="str">
        <f t="array" ref="N3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명덕초_공_()_6kg____선납</v>
      </c>
      <c r="O350" s="20" t="str">
        <f>주문[[#This Row],[식사시간]]&amp;"_"&amp;주문[[#This Row],[상품]]&amp;"_"&amp;주문[[#This Row],[단위]]*주문[[#This Row],[수량]]&amp;"kg"&amp;"_"&amp;주문[[#This Row],[확정여부]]</f>
        <v>공통_고춧가루(유)_6kg_선납</v>
      </c>
      <c r="P350" s="3" t="str">
        <f t="array" ref="P350">주문[[#This Row],[돈육두께]]&amp;"*"&amp;주문[[#This Row],[돈육가로]]&amp;"*"&amp;주문[[#This Row],[돈육세로]]</f>
        <v>**</v>
      </c>
      <c r="Q350" s="70">
        <v>44622</v>
      </c>
      <c r="S350" s="2" t="str">
        <f>VLOOKUP(주문[[#This Row],[상품]],품목단위,2,FALSE)</f>
        <v>gs00012</v>
      </c>
    </row>
    <row r="351" spans="1:19" ht="12">
      <c r="A351" s="1">
        <v>44616</v>
      </c>
      <c r="B351" s="20" t="s">
        <v>44</v>
      </c>
      <c r="C351" s="3" t="s">
        <v>674</v>
      </c>
      <c r="D351" s="1" t="s">
        <v>73</v>
      </c>
      <c r="I351" s="15">
        <f>VLOOKUP(주문[[#This Row],[상품]],품목단위,3,0)</f>
        <v>10</v>
      </c>
      <c r="J351" s="21">
        <f>LOOKUP(2,1/((상품자료[상품]=D351)*(상품자료[단위]=I351)*(상품자료[등록일]&lt;=Q351)),상품자료[단가])</f>
        <v>41000</v>
      </c>
      <c r="K351" s="3">
        <v>13</v>
      </c>
      <c r="L351" s="4">
        <f>주문[수량]*주문[단가]</f>
        <v>533000</v>
      </c>
      <c r="M351" s="4" t="s">
        <v>676</v>
      </c>
      <c r="N351" s="20" t="str">
        <f t="array" ref="N3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명덕초_공_()_130kg____선납</v>
      </c>
      <c r="O351" s="20" t="str">
        <f>주문[[#This Row],[식사시간]]&amp;"_"&amp;주문[[#This Row],[상품]]&amp;"_"&amp;주문[[#This Row],[단위]]*주문[[#This Row],[수량]]&amp;"kg"&amp;"_"&amp;주문[[#This Row],[확정여부]]</f>
        <v>공통_백미(유)_130kg_선납</v>
      </c>
      <c r="P351" s="3" t="str">
        <f t="array" ref="P351">주문[[#This Row],[돈육두께]]&amp;"*"&amp;주문[[#This Row],[돈육가로]]&amp;"*"&amp;주문[[#This Row],[돈육세로]]</f>
        <v>**</v>
      </c>
      <c r="Q351" s="70">
        <v>44622</v>
      </c>
      <c r="S351" s="2" t="str">
        <f>VLOOKUP(주문[[#This Row],[상품]],품목단위,2,FALSE)</f>
        <v>gs00079</v>
      </c>
    </row>
    <row r="352" spans="1:19" ht="12">
      <c r="A352" s="1">
        <v>44616</v>
      </c>
      <c r="B352" s="20" t="s">
        <v>44</v>
      </c>
      <c r="C352" s="3" t="s">
        <v>674</v>
      </c>
      <c r="D352" s="1" t="s">
        <v>61</v>
      </c>
      <c r="I352" s="15">
        <f>VLOOKUP(주문[[#This Row],[상품]],품목단위,3,0)</f>
        <v>10</v>
      </c>
      <c r="J352" s="21">
        <f>LOOKUP(2,1/((상품자료[상품]=D352)*(상품자료[단위]=I352)*(상품자료[등록일]&lt;=Q352)),상품자료[단가])</f>
        <v>42500</v>
      </c>
      <c r="K352" s="3">
        <v>2</v>
      </c>
      <c r="L352" s="4">
        <f>주문[수량]*주문[단가]</f>
        <v>85000</v>
      </c>
      <c r="M352" s="4" t="s">
        <v>676</v>
      </c>
      <c r="N352" s="20" t="str">
        <f t="array" ref="N3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명덕초_공_()_20kg____선납</v>
      </c>
      <c r="O352" s="20" t="str">
        <f>주문[[#This Row],[식사시간]]&amp;"_"&amp;주문[[#This Row],[상품]]&amp;"_"&amp;주문[[#This Row],[단위]]*주문[[#This Row],[수량]]&amp;"kg"&amp;"_"&amp;주문[[#This Row],[확정여부]]</f>
        <v>공통_찹쌀백미(유)_20kg_선납</v>
      </c>
      <c r="P352" s="3" t="str">
        <f t="array" ref="P352">주문[[#This Row],[돈육두께]]&amp;"*"&amp;주문[[#This Row],[돈육가로]]&amp;"*"&amp;주문[[#This Row],[돈육세로]]</f>
        <v>**</v>
      </c>
      <c r="Q352" s="70">
        <v>44622</v>
      </c>
      <c r="S352" s="2" t="str">
        <f>VLOOKUP(주문[[#This Row],[상품]],품목단위,2,FALSE)</f>
        <v>gs00148</v>
      </c>
    </row>
    <row r="353" spans="1:19" ht="12">
      <c r="A353" s="1">
        <v>44620</v>
      </c>
      <c r="B353" s="20" t="s">
        <v>55</v>
      </c>
      <c r="C353" s="3" t="s">
        <v>690</v>
      </c>
      <c r="D353" s="1" t="s">
        <v>73</v>
      </c>
      <c r="I353" s="15">
        <f>VLOOKUP(주문[[#This Row],[상품]],품목단위,3,0)</f>
        <v>10</v>
      </c>
      <c r="J353" s="21">
        <f>LOOKUP(2,1/((상품자료[상품]=D353)*(상품자료[단위]=I353)*(상품자료[등록일]&lt;=Q353)),상품자료[단가])</f>
        <v>41000</v>
      </c>
      <c r="K353" s="3">
        <v>25</v>
      </c>
      <c r="L353" s="4">
        <f>주문[수량]*주문[단가]</f>
        <v>1025000</v>
      </c>
      <c r="M353" s="4" t="s">
        <v>683</v>
      </c>
      <c r="N353" s="20" t="str">
        <f t="array" ref="N3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괴산북_공_()_250kg____선납</v>
      </c>
      <c r="O353" s="20" t="str">
        <f>주문[[#This Row],[식사시간]]&amp;"_"&amp;주문[[#This Row],[상품]]&amp;"_"&amp;주문[[#This Row],[단위]]*주문[[#This Row],[수량]]&amp;"kg"&amp;"_"&amp;주문[[#This Row],[확정여부]]</f>
        <v>공통_백미(유)_250kg_선납</v>
      </c>
      <c r="P353" s="3" t="str">
        <f t="array" ref="P353">주문[[#This Row],[돈육두께]]&amp;"*"&amp;주문[[#This Row],[돈육가로]]&amp;"*"&amp;주문[[#This Row],[돈육세로]]</f>
        <v>**</v>
      </c>
      <c r="Q353" s="70">
        <v>44622</v>
      </c>
      <c r="S353" s="2" t="str">
        <f>VLOOKUP(주문[[#This Row],[상품]],품목단위,2,FALSE)</f>
        <v>gs00079</v>
      </c>
    </row>
    <row r="354" spans="1:19" ht="12">
      <c r="A354" s="1">
        <v>44620</v>
      </c>
      <c r="B354" s="20" t="s">
        <v>55</v>
      </c>
      <c r="C354" s="3" t="s">
        <v>68</v>
      </c>
      <c r="D354" s="1" t="s">
        <v>61</v>
      </c>
      <c r="I354" s="15">
        <f>VLOOKUP(주문[[#This Row],[상품]],품목단위,3,0)</f>
        <v>10</v>
      </c>
      <c r="J354" s="21">
        <f>LOOKUP(2,1/((상품자료[상품]=D354)*(상품자료[단위]=I354)*(상품자료[등록일]&lt;=Q354)),상품자료[단가])</f>
        <v>42500</v>
      </c>
      <c r="K354" s="3">
        <v>4</v>
      </c>
      <c r="L354" s="4">
        <f>주문[수량]*주문[단가]</f>
        <v>170000</v>
      </c>
      <c r="M354" s="4" t="s">
        <v>683</v>
      </c>
      <c r="N354" s="20" t="str">
        <f t="array" ref="N3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괴산북_공_()_40kg____선납</v>
      </c>
      <c r="O354" s="20" t="str">
        <f>주문[[#This Row],[식사시간]]&amp;"_"&amp;주문[[#This Row],[상품]]&amp;"_"&amp;주문[[#This Row],[단위]]*주문[[#This Row],[수량]]&amp;"kg"&amp;"_"&amp;주문[[#This Row],[확정여부]]</f>
        <v>공통_찹쌀백미(유)_40kg_선납</v>
      </c>
      <c r="P354" s="3" t="str">
        <f t="array" ref="P354">주문[[#This Row],[돈육두께]]&amp;"*"&amp;주문[[#This Row],[돈육가로]]&amp;"*"&amp;주문[[#This Row],[돈육세로]]</f>
        <v>**</v>
      </c>
      <c r="Q354" s="70">
        <v>44622</v>
      </c>
      <c r="S354" s="2" t="str">
        <f>VLOOKUP(주문[[#This Row],[상품]],품목단위,2,FALSE)</f>
        <v>gs00148</v>
      </c>
    </row>
    <row r="355" spans="1:19" ht="12">
      <c r="A355" s="1">
        <v>44620</v>
      </c>
      <c r="B355" s="20" t="s">
        <v>55</v>
      </c>
      <c r="C355" s="3" t="s">
        <v>68</v>
      </c>
      <c r="D355" s="1" t="s">
        <v>9</v>
      </c>
      <c r="I355" s="15">
        <f>VLOOKUP(주문[[#This Row],[상품]],품목단위,3,0)</f>
        <v>1</v>
      </c>
      <c r="J355" s="21">
        <f>LOOKUP(2,1/((상품자료[상품]=D355)*(상품자료[단위]=I355)*(상품자료[등록일]&lt;=Q355)),상품자료[단가])</f>
        <v>46200</v>
      </c>
      <c r="K355" s="3">
        <v>1</v>
      </c>
      <c r="L355" s="4">
        <f>주문[수량]*주문[단가]</f>
        <v>46200</v>
      </c>
      <c r="M355" s="4" t="s">
        <v>683</v>
      </c>
      <c r="N355" s="20" t="str">
        <f t="array" ref="N3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괴산북_공_()_1kg____선납</v>
      </c>
      <c r="O355" s="20" t="str">
        <f>주문[[#This Row],[식사시간]]&amp;"_"&amp;주문[[#This Row],[상품]]&amp;"_"&amp;주문[[#This Row],[단위]]*주문[[#This Row],[수량]]&amp;"kg"&amp;"_"&amp;주문[[#This Row],[확정여부]]</f>
        <v>공통_고춧가루(유)_1kg_선납</v>
      </c>
      <c r="P355" s="3" t="str">
        <f t="array" ref="P355">주문[[#This Row],[돈육두께]]&amp;"*"&amp;주문[[#This Row],[돈육가로]]&amp;"*"&amp;주문[[#This Row],[돈육세로]]</f>
        <v>**</v>
      </c>
      <c r="Q355" s="70">
        <v>44622</v>
      </c>
      <c r="S355" s="2" t="str">
        <f>VLOOKUP(주문[[#This Row],[상품]],품목단위,2,FALSE)</f>
        <v>gs00012</v>
      </c>
    </row>
    <row r="356" spans="1:19" ht="12">
      <c r="A356" s="1">
        <v>44622</v>
      </c>
      <c r="B356" s="20" t="s">
        <v>54</v>
      </c>
      <c r="C356" s="3" t="s">
        <v>68</v>
      </c>
      <c r="D356" s="1" t="s">
        <v>684</v>
      </c>
      <c r="I356" s="15">
        <f>VLOOKUP(주문[[#This Row],[상품]],품목단위,3,0)</f>
        <v>1</v>
      </c>
      <c r="J356" s="21">
        <f>LOOKUP(2,1/((상품자료[상품]=D356)*(상품자료[단위]=I356)*(상품자료[등록일]&lt;=Q356)),상품자료[단가])</f>
        <v>46200</v>
      </c>
      <c r="K356" s="3">
        <v>2</v>
      </c>
      <c r="L356" s="4">
        <f>주문[수량]*주문[단가]</f>
        <v>92400</v>
      </c>
      <c r="M356" s="4"/>
      <c r="N356" s="20" t="str">
        <f t="array" ref="N3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괴산중_공_()_2kg____</v>
      </c>
      <c r="O356" s="20" t="str">
        <f>주문[[#This Row],[식사시간]]&amp;"_"&amp;주문[[#This Row],[상품]]&amp;"_"&amp;주문[[#This Row],[단위]]*주문[[#This Row],[수량]]&amp;"kg"&amp;"_"&amp;주문[[#This Row],[확정여부]]</f>
        <v>공통_고춧가루(유)_2kg_</v>
      </c>
      <c r="P356" s="3" t="str">
        <f t="array" ref="P356">주문[[#This Row],[돈육두께]]&amp;"*"&amp;주문[[#This Row],[돈육가로]]&amp;"*"&amp;주문[[#This Row],[돈육세로]]</f>
        <v>**</v>
      </c>
      <c r="Q356" s="70">
        <v>44622</v>
      </c>
      <c r="S356" s="2" t="str">
        <f>VLOOKUP(주문[[#This Row],[상품]],품목단위,2,FALSE)</f>
        <v>gs00012</v>
      </c>
    </row>
    <row r="357" spans="1:19" ht="12">
      <c r="A357" s="1">
        <v>44622</v>
      </c>
      <c r="B357" s="20" t="s">
        <v>685</v>
      </c>
      <c r="C357" s="3" t="s">
        <v>68</v>
      </c>
      <c r="D357" s="1" t="s">
        <v>686</v>
      </c>
      <c r="I357" s="15">
        <f>VLOOKUP(주문[[#This Row],[상품]],품목단위,3,0)</f>
        <v>10</v>
      </c>
      <c r="J357" s="21">
        <f>LOOKUP(2,1/((상품자료[상품]=D357)*(상품자료[단위]=I357)*(상품자료[등록일]&lt;=Q357)),상품자료[단가])</f>
        <v>41000</v>
      </c>
      <c r="K357" s="3">
        <v>22</v>
      </c>
      <c r="L357" s="4">
        <f>주문[수량]*주문[단가]</f>
        <v>902000</v>
      </c>
      <c r="M357" s="4"/>
      <c r="N357" s="20" t="str">
        <f t="array" ref="N3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괴산중_공_()_220kg____</v>
      </c>
      <c r="O357" s="20" t="str">
        <f>주문[[#This Row],[식사시간]]&amp;"_"&amp;주문[[#This Row],[상품]]&amp;"_"&amp;주문[[#This Row],[단위]]*주문[[#This Row],[수량]]&amp;"kg"&amp;"_"&amp;주문[[#This Row],[확정여부]]</f>
        <v>공통_백미(유)_220kg_</v>
      </c>
      <c r="P357" s="3" t="str">
        <f t="array" ref="P357">주문[[#This Row],[돈육두께]]&amp;"*"&amp;주문[[#This Row],[돈육가로]]&amp;"*"&amp;주문[[#This Row],[돈육세로]]</f>
        <v>**</v>
      </c>
      <c r="Q357" s="70">
        <v>44622</v>
      </c>
      <c r="S357" s="2" t="str">
        <f>VLOOKUP(주문[[#This Row],[상품]],품목단위,2,FALSE)</f>
        <v>gs00079</v>
      </c>
    </row>
    <row r="358" spans="1:19" ht="12">
      <c r="A358" s="1">
        <v>44622</v>
      </c>
      <c r="B358" s="20" t="s">
        <v>54</v>
      </c>
      <c r="C358" s="3" t="s">
        <v>68</v>
      </c>
      <c r="D358" s="1" t="s">
        <v>687</v>
      </c>
      <c r="I358" s="15">
        <f>VLOOKUP(주문[[#This Row],[상품]],품목단위,3,0)</f>
        <v>10</v>
      </c>
      <c r="J358" s="21">
        <f>LOOKUP(2,1/((상품자료[상품]=D358)*(상품자료[단위]=I358)*(상품자료[등록일]&lt;=Q358)),상품자료[단가])</f>
        <v>42500</v>
      </c>
      <c r="K358" s="3">
        <v>4</v>
      </c>
      <c r="L358" s="4">
        <f>주문[수량]*주문[단가]</f>
        <v>170000</v>
      </c>
      <c r="M358" s="4"/>
      <c r="N358" s="20" t="str">
        <f t="array" ref="N3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괴산중_공_()_40kg____</v>
      </c>
      <c r="O358" s="20" t="str">
        <f>주문[[#This Row],[식사시간]]&amp;"_"&amp;주문[[#This Row],[상품]]&amp;"_"&amp;주문[[#This Row],[단위]]*주문[[#This Row],[수량]]&amp;"kg"&amp;"_"&amp;주문[[#This Row],[확정여부]]</f>
        <v>공통_찹쌀백미(유)_40kg_</v>
      </c>
      <c r="P358" s="3" t="str">
        <f t="array" ref="P358">주문[[#This Row],[돈육두께]]&amp;"*"&amp;주문[[#This Row],[돈육가로]]&amp;"*"&amp;주문[[#This Row],[돈육세로]]</f>
        <v>**</v>
      </c>
      <c r="Q358" s="70">
        <v>44622</v>
      </c>
      <c r="S358" s="2" t="str">
        <f>VLOOKUP(주문[[#This Row],[상품]],품목단위,2,FALSE)</f>
        <v>gs00148</v>
      </c>
    </row>
    <row r="359" spans="1:19" ht="12">
      <c r="A359" s="1">
        <v>44631</v>
      </c>
      <c r="B359" s="20" t="s">
        <v>28</v>
      </c>
      <c r="C359" s="3" t="s">
        <v>68</v>
      </c>
      <c r="D359" s="1" t="s">
        <v>691</v>
      </c>
      <c r="E359" s="1" t="s">
        <v>692</v>
      </c>
      <c r="G359" s="44" t="s">
        <v>693</v>
      </c>
      <c r="I359" s="15">
        <f>VLOOKUP(주문[[#This Row],[상품]],품목단위,3,0)</f>
        <v>1</v>
      </c>
      <c r="J359" s="21">
        <f>LOOKUP(2,1/((상품자료[상품]=D359)*(상품자료[단위]=I359)*(상품자료[등록일]&lt;=Q359)),상품자료[단가])</f>
        <v>27700</v>
      </c>
      <c r="K359" s="3">
        <v>6</v>
      </c>
      <c r="L359" s="4">
        <f>주문[수량]*주문[단가]</f>
        <v>166200</v>
      </c>
      <c r="M359" s="4"/>
      <c r="N359" s="20" t="str">
        <f t="array" ref="N3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괴산어_공_(볶음)_6kg__얇게__</v>
      </c>
      <c r="O359" s="20" t="str">
        <f>주문[[#This Row],[식사시간]]&amp;"_"&amp;주문[[#This Row],[상품]]&amp;"_"&amp;주문[[#This Row],[단위]]*주문[[#This Row],[수량]]&amp;"kg"&amp;"_"&amp;주문[[#This Row],[확정여부]]</f>
        <v>공통_목심살(돈육)_6kg_</v>
      </c>
      <c r="P359" s="3" t="str">
        <f t="array" ref="P359">주문[[#This Row],[돈육두께]]&amp;"*"&amp;주문[[#This Row],[돈육가로]]&amp;"*"&amp;주문[[#This Row],[돈육세로]]</f>
        <v>*얇게*</v>
      </c>
      <c r="Q359" s="70">
        <v>44631</v>
      </c>
      <c r="R359" s="70">
        <v>44616</v>
      </c>
      <c r="S359" s="2">
        <f>VLOOKUP(주문[[#This Row],[상품]],품목단위,2,FALSE)</f>
        <v>301102</v>
      </c>
    </row>
    <row r="360" spans="1:19" ht="12">
      <c r="A360" s="1">
        <v>44636</v>
      </c>
      <c r="B360" s="20" t="s">
        <v>28</v>
      </c>
      <c r="C360" s="3" t="s">
        <v>68</v>
      </c>
      <c r="D360" s="1" t="s">
        <v>694</v>
      </c>
      <c r="E360" s="1" t="s">
        <v>695</v>
      </c>
      <c r="F360" s="44" t="s">
        <v>696</v>
      </c>
      <c r="G360" s="44" t="s">
        <v>697</v>
      </c>
      <c r="I360" s="15">
        <f>VLOOKUP(주문[[#This Row],[상품]],품목단위,3,0)</f>
        <v>1</v>
      </c>
      <c r="J360" s="21">
        <f>LOOKUP(2,1/((상품자료[상품]=D360)*(상품자료[단위]=I360)*(상품자료[등록일]&lt;=Q360)),상품자료[단가])</f>
        <v>14400</v>
      </c>
      <c r="K360" s="3">
        <v>6</v>
      </c>
      <c r="L360" s="4">
        <f>주문[수량]*주문[단가]</f>
        <v>86400</v>
      </c>
      <c r="M360" s="4"/>
      <c r="N360" s="20" t="str">
        <f t="array" ref="N3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괴산어_공_(조림)_6kg_05*_적당히__</v>
      </c>
      <c r="O360" s="20" t="str">
        <f>주문[[#This Row],[식사시간]]&amp;"_"&amp;주문[[#This Row],[상품]]&amp;"_"&amp;주문[[#This Row],[단위]]*주문[[#This Row],[수량]]&amp;"kg"&amp;"_"&amp;주문[[#This Row],[확정여부]]</f>
        <v>공통_앞다리(돈육)_6kg_</v>
      </c>
      <c r="P360" s="3" t="str">
        <f t="array" ref="P360">주문[[#This Row],[돈육두께]]&amp;"*"&amp;주문[[#This Row],[돈육가로]]&amp;"*"&amp;주문[[#This Row],[돈육세로]]</f>
        <v>05**적당히*</v>
      </c>
      <c r="Q360" s="193">
        <v>44636</v>
      </c>
      <c r="R360" s="70">
        <v>44616</v>
      </c>
      <c r="S360" s="2">
        <f>VLOOKUP(주문[[#This Row],[상품]],품목단위,2,FALSE)</f>
        <v>301103</v>
      </c>
    </row>
    <row r="361" spans="1:19" ht="12">
      <c r="A361" s="1">
        <v>44641</v>
      </c>
      <c r="B361" s="20" t="s">
        <v>28</v>
      </c>
      <c r="C361" s="3" t="s">
        <v>68</v>
      </c>
      <c r="D361" s="1" t="s">
        <v>694</v>
      </c>
      <c r="E361" s="1" t="s">
        <v>695</v>
      </c>
      <c r="F361" s="44" t="s">
        <v>696</v>
      </c>
      <c r="G361" s="44" t="s">
        <v>697</v>
      </c>
      <c r="I361" s="15">
        <f>VLOOKUP(주문[[#This Row],[상품]],품목단위,3,0)</f>
        <v>1</v>
      </c>
      <c r="J361" s="21">
        <f>LOOKUP(2,1/((상품자료[상품]=D361)*(상품자료[단위]=I361)*(상품자료[등록일]&lt;=Q361)),상품자료[단가])</f>
        <v>14400</v>
      </c>
      <c r="K361" s="3">
        <v>6</v>
      </c>
      <c r="L361" s="4">
        <f>주문[수량]*주문[단가]</f>
        <v>86400</v>
      </c>
      <c r="M361" s="4"/>
      <c r="N361" s="20" t="str">
        <f t="array" ref="N3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괴산어_공_(조림)_6kg_05*_적당히__</v>
      </c>
      <c r="O361" s="20" t="str">
        <f>주문[[#This Row],[식사시간]]&amp;"_"&amp;주문[[#This Row],[상품]]&amp;"_"&amp;주문[[#This Row],[단위]]*주문[[#This Row],[수량]]&amp;"kg"&amp;"_"&amp;주문[[#This Row],[확정여부]]</f>
        <v>공통_앞다리(돈육)_6kg_</v>
      </c>
      <c r="P361" s="3" t="str">
        <f t="array" ref="P361">주문[[#This Row],[돈육두께]]&amp;"*"&amp;주문[[#This Row],[돈육가로]]&amp;"*"&amp;주문[[#This Row],[돈육세로]]</f>
        <v>05**적당히*</v>
      </c>
      <c r="Q361" s="70">
        <v>44641</v>
      </c>
      <c r="R361" s="70">
        <v>44616</v>
      </c>
      <c r="S361" s="2">
        <f>VLOOKUP(주문[[#This Row],[상품]],품목단위,2,FALSE)</f>
        <v>301103</v>
      </c>
    </row>
    <row r="362" spans="1:19" ht="12">
      <c r="A362" s="1">
        <v>44624</v>
      </c>
      <c r="B362" s="20" t="s">
        <v>56</v>
      </c>
      <c r="C362" s="3" t="s">
        <v>708</v>
      </c>
      <c r="D362" s="1" t="s">
        <v>709</v>
      </c>
      <c r="F362" s="44" t="s">
        <v>787</v>
      </c>
      <c r="I362" s="15">
        <f>VLOOKUP(주문[[#This Row],[상품]],품목단위,3,0)</f>
        <v>10</v>
      </c>
      <c r="J362" s="21">
        <f>LOOKUP(2,1/((상품자료[상품]=D362)*(상품자료[단위]=I362)*(상품자료[등록일]&lt;=Q362)),상품자료[단가])</f>
        <v>41000</v>
      </c>
      <c r="K362" s="3">
        <v>20</v>
      </c>
      <c r="L362" s="4">
        <f>주문[수량]*주문[단가]</f>
        <v>820000</v>
      </c>
      <c r="M362" s="4"/>
      <c r="N362" s="20" t="str">
        <f t="array" ref="N3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오성중_공_()_200kg_서류지참___</v>
      </c>
      <c r="O362" s="20" t="str">
        <f>주문[[#This Row],[식사시간]]&amp;"_"&amp;주문[[#This Row],[상품]]&amp;"_"&amp;주문[[#This Row],[단위]]*주문[[#This Row],[수량]]&amp;"kg"&amp;"_"&amp;주문[[#This Row],[확정여부]]</f>
        <v>공통_백미(유)_200kg_</v>
      </c>
      <c r="P362" s="3" t="str">
        <f t="array" ref="P362">주문[[#This Row],[돈육두께]]&amp;"*"&amp;주문[[#This Row],[돈육가로]]&amp;"*"&amp;주문[[#This Row],[돈육세로]]</f>
        <v>서류지참**</v>
      </c>
      <c r="Q362" s="70">
        <v>44624</v>
      </c>
      <c r="S362" s="2" t="str">
        <f>VLOOKUP(주문[[#This Row],[상품]],품목단위,2,FALSE)</f>
        <v>gs00079</v>
      </c>
    </row>
    <row r="363" spans="1:19" ht="12">
      <c r="A363" s="1">
        <v>44624</v>
      </c>
      <c r="B363" s="20" t="s">
        <v>56</v>
      </c>
      <c r="C363" s="3" t="s">
        <v>708</v>
      </c>
      <c r="D363" s="1" t="s">
        <v>710</v>
      </c>
      <c r="F363" s="44" t="s">
        <v>787</v>
      </c>
      <c r="I363" s="15">
        <f>VLOOKUP(주문[[#This Row],[상품]],품목단위,3,0)</f>
        <v>10</v>
      </c>
      <c r="J363" s="21">
        <f>LOOKUP(2,1/((상품자료[상품]=D363)*(상품자료[단위]=I363)*(상품자료[등록일]&lt;=Q363)),상품자료[단가])</f>
        <v>42500</v>
      </c>
      <c r="K363" s="3">
        <v>3</v>
      </c>
      <c r="L363" s="4">
        <f>주문[수량]*주문[단가]</f>
        <v>127500</v>
      </c>
      <c r="M363" s="4"/>
      <c r="N363" s="20" t="str">
        <f t="array" ref="N3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오성중_공_()_30kg_서류지참___</v>
      </c>
      <c r="O363" s="20" t="str">
        <f>주문[[#This Row],[식사시간]]&amp;"_"&amp;주문[[#This Row],[상품]]&amp;"_"&amp;주문[[#This Row],[단위]]*주문[[#This Row],[수량]]&amp;"kg"&amp;"_"&amp;주문[[#This Row],[확정여부]]</f>
        <v>공통_찹쌀백미(유)_30kg_</v>
      </c>
      <c r="P363" s="3" t="str">
        <f t="array" ref="P363">주문[[#This Row],[돈육두께]]&amp;"*"&amp;주문[[#This Row],[돈육가로]]&amp;"*"&amp;주문[[#This Row],[돈육세로]]</f>
        <v>서류지참**</v>
      </c>
      <c r="Q363" s="70">
        <v>44624</v>
      </c>
      <c r="S363" s="2" t="str">
        <f>VLOOKUP(주문[[#This Row],[상품]],품목단위,2,FALSE)</f>
        <v>gs00148</v>
      </c>
    </row>
    <row r="364" spans="1:19" ht="12">
      <c r="A364" s="1">
        <v>44638</v>
      </c>
      <c r="B364" s="20" t="s">
        <v>56</v>
      </c>
      <c r="C364" s="3" t="s">
        <v>708</v>
      </c>
      <c r="D364" s="1" t="s">
        <v>709</v>
      </c>
      <c r="I364" s="15">
        <f>VLOOKUP(주문[[#This Row],[상품]],품목단위,3,0)</f>
        <v>10</v>
      </c>
      <c r="J364" s="21">
        <f>LOOKUP(2,1/((상품자료[상품]=D364)*(상품자료[단위]=I364)*(상품자료[등록일]&lt;=Q364)),상품자료[단가])</f>
        <v>41000</v>
      </c>
      <c r="K364" s="3">
        <v>17</v>
      </c>
      <c r="L364" s="4">
        <f>주문[수량]*주문[단가]</f>
        <v>697000</v>
      </c>
      <c r="M364" s="4"/>
      <c r="N364" s="20" t="str">
        <f t="array" ref="N3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오성중_공_()_170kg____</v>
      </c>
      <c r="O364" s="20" t="str">
        <f>주문[[#This Row],[식사시간]]&amp;"_"&amp;주문[[#This Row],[상품]]&amp;"_"&amp;주문[[#This Row],[단위]]*주문[[#This Row],[수량]]&amp;"kg"&amp;"_"&amp;주문[[#This Row],[확정여부]]</f>
        <v>공통_백미(유)_170kg_</v>
      </c>
      <c r="P364" s="3" t="str">
        <f t="array" ref="P364">주문[[#This Row],[돈육두께]]&amp;"*"&amp;주문[[#This Row],[돈육가로]]&amp;"*"&amp;주문[[#This Row],[돈육세로]]</f>
        <v>**</v>
      </c>
      <c r="Q364" s="70">
        <v>44638</v>
      </c>
      <c r="S364" s="2" t="str">
        <f>VLOOKUP(주문[[#This Row],[상품]],품목단위,2,FALSE)</f>
        <v>gs00079</v>
      </c>
    </row>
    <row r="365" spans="1:19" ht="12">
      <c r="A365" s="1">
        <v>44638</v>
      </c>
      <c r="B365" s="20" t="s">
        <v>56</v>
      </c>
      <c r="C365" s="3" t="s">
        <v>708</v>
      </c>
      <c r="D365" s="1" t="s">
        <v>710</v>
      </c>
      <c r="I365" s="15">
        <f>VLOOKUP(주문[[#This Row],[상품]],품목단위,3,0)</f>
        <v>10</v>
      </c>
      <c r="J365" s="21">
        <f>LOOKUP(2,1/((상품자료[상품]=D365)*(상품자료[단위]=I365)*(상품자료[등록일]&lt;=Q365)),상품자료[단가])</f>
        <v>42500</v>
      </c>
      <c r="K365" s="3">
        <v>2</v>
      </c>
      <c r="L365" s="4">
        <f>주문[수량]*주문[단가]</f>
        <v>85000</v>
      </c>
      <c r="M365" s="4"/>
      <c r="N365" s="20" t="str">
        <f t="array" ref="N3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오성중_공_()_20kg____</v>
      </c>
      <c r="O365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365" s="3" t="str">
        <f t="array" ref="P365">주문[[#This Row],[돈육두께]]&amp;"*"&amp;주문[[#This Row],[돈육가로]]&amp;"*"&amp;주문[[#This Row],[돈육세로]]</f>
        <v>**</v>
      </c>
      <c r="Q365" s="70">
        <v>44638</v>
      </c>
      <c r="S365" s="2" t="str">
        <f>VLOOKUP(주문[[#This Row],[상품]],품목단위,2,FALSE)</f>
        <v>gs00148</v>
      </c>
    </row>
    <row r="366" spans="1:19" ht="12">
      <c r="A366" s="1">
        <v>44638</v>
      </c>
      <c r="B366" s="20" t="s">
        <v>56</v>
      </c>
      <c r="C366" s="3" t="s">
        <v>708</v>
      </c>
      <c r="D366" s="1" t="s">
        <v>711</v>
      </c>
      <c r="I366" s="15">
        <f>VLOOKUP(주문[[#This Row],[상품]],품목단위,3,0)</f>
        <v>1</v>
      </c>
      <c r="J366" s="21">
        <f>LOOKUP(2,1/((상품자료[상품]=D366)*(상품자료[단위]=I366)*(상품자료[등록일]&lt;=Q366)),상품자료[단가])</f>
        <v>13880</v>
      </c>
      <c r="K366" s="3">
        <v>1</v>
      </c>
      <c r="L366" s="4">
        <f>주문[수량]*주문[단가]</f>
        <v>13880</v>
      </c>
      <c r="M366" s="4"/>
      <c r="N366" s="20" t="str">
        <f t="array" ref="N3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오성중_공_()_1kg____</v>
      </c>
      <c r="O366" s="20" t="str">
        <f>주문[[#This Row],[식사시간]]&amp;"_"&amp;주문[[#This Row],[상품]]&amp;"_"&amp;주문[[#This Row],[단위]]*주문[[#This Row],[수량]]&amp;"kg"&amp;"_"&amp;주문[[#This Row],[확정여부]]</f>
        <v>공통_혼합5곡(무)_1kg_</v>
      </c>
      <c r="P366" s="3" t="str">
        <f t="array" ref="P366">주문[[#This Row],[돈육두께]]&amp;"*"&amp;주문[[#This Row],[돈육가로]]&amp;"*"&amp;주문[[#This Row],[돈육세로]]</f>
        <v>**</v>
      </c>
      <c r="Q366" s="70">
        <v>44638</v>
      </c>
      <c r="S366" s="2" t="str">
        <f>VLOOKUP(주문[[#This Row],[상품]],품목단위,2,FALSE)</f>
        <v>gs00175</v>
      </c>
    </row>
    <row r="367" spans="1:19" ht="12">
      <c r="A367" s="1">
        <v>44649</v>
      </c>
      <c r="B367" s="20" t="s">
        <v>56</v>
      </c>
      <c r="C367" s="3" t="s">
        <v>708</v>
      </c>
      <c r="D367" s="1" t="s">
        <v>711</v>
      </c>
      <c r="I367" s="15">
        <f>VLOOKUP(주문[[#This Row],[상품]],품목단위,3,0)</f>
        <v>1</v>
      </c>
      <c r="J367" s="21">
        <f>LOOKUP(2,1/((상품자료[상품]=D367)*(상품자료[단위]=I367)*(상품자료[등록일]&lt;=Q367)),상품자료[단가])</f>
        <v>13880</v>
      </c>
      <c r="K367" s="3">
        <v>1</v>
      </c>
      <c r="L367" s="4">
        <f>주문[수량]*주문[단가]</f>
        <v>13880</v>
      </c>
      <c r="M367" s="4"/>
      <c r="N367" s="20" t="str">
        <f t="array" ref="N3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오성중_공_()_1kg____</v>
      </c>
      <c r="O367" s="20" t="str">
        <f>주문[[#This Row],[식사시간]]&amp;"_"&amp;주문[[#This Row],[상품]]&amp;"_"&amp;주문[[#This Row],[단위]]*주문[[#This Row],[수량]]&amp;"kg"&amp;"_"&amp;주문[[#This Row],[확정여부]]</f>
        <v>공통_혼합5곡(무)_1kg_</v>
      </c>
      <c r="P367" s="3" t="str">
        <f t="array" ref="P367">주문[[#This Row],[돈육두께]]&amp;"*"&amp;주문[[#This Row],[돈육가로]]&amp;"*"&amp;주문[[#This Row],[돈육세로]]</f>
        <v>**</v>
      </c>
      <c r="Q367" s="70">
        <v>44649</v>
      </c>
      <c r="S367" s="2" t="str">
        <f>VLOOKUP(주문[[#This Row],[상품]],품목단위,2,FALSE)</f>
        <v>gs00175</v>
      </c>
    </row>
    <row r="368" spans="1:19" ht="12">
      <c r="A368" s="1">
        <v>44622</v>
      </c>
      <c r="B368" s="20" t="s">
        <v>41</v>
      </c>
      <c r="C368" s="3" t="s">
        <v>708</v>
      </c>
      <c r="D368" s="1" t="s">
        <v>709</v>
      </c>
      <c r="I368" s="15">
        <f>VLOOKUP(주문[[#This Row],[상품]],품목단위,3,0)</f>
        <v>10</v>
      </c>
      <c r="J368" s="21">
        <f>LOOKUP(2,1/((상품자료[상품]=D368)*(상품자료[단위]=I368)*(상품자료[등록일]&lt;=Q368)),상품자료[단가])</f>
        <v>41000</v>
      </c>
      <c r="K368" s="3">
        <v>6</v>
      </c>
      <c r="L368" s="4">
        <f>주문[수량]*주문[단가]</f>
        <v>246000</v>
      </c>
      <c r="M368" s="4"/>
      <c r="N368" s="20" t="str">
        <f t="array" ref="N3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감물초_공_()_60kg____</v>
      </c>
      <c r="O368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368" s="3" t="str">
        <f t="array" ref="P368">주문[[#This Row],[돈육두께]]&amp;"*"&amp;주문[[#This Row],[돈육가로]]&amp;"*"&amp;주문[[#This Row],[돈육세로]]</f>
        <v>**</v>
      </c>
      <c r="Q368" s="70">
        <v>44622</v>
      </c>
      <c r="S368" s="2" t="str">
        <f>VLOOKUP(주문[[#This Row],[상품]],품목단위,2,FALSE)</f>
        <v>gs00079</v>
      </c>
    </row>
    <row r="369" spans="1:19" ht="12">
      <c r="A369" s="1">
        <v>44622</v>
      </c>
      <c r="B369" s="20" t="s">
        <v>41</v>
      </c>
      <c r="C369" s="3" t="s">
        <v>708</v>
      </c>
      <c r="D369" s="1" t="s">
        <v>710</v>
      </c>
      <c r="I369" s="15">
        <f>VLOOKUP(주문[[#This Row],[상품]],품목단위,3,0)</f>
        <v>10</v>
      </c>
      <c r="J369" s="21">
        <f>LOOKUP(2,1/((상품자료[상품]=D369)*(상품자료[단위]=I369)*(상품자료[등록일]&lt;=Q369)),상품자료[단가])</f>
        <v>42500</v>
      </c>
      <c r="K369" s="3">
        <v>1</v>
      </c>
      <c r="L369" s="4">
        <f>주문[수량]*주문[단가]</f>
        <v>42500</v>
      </c>
      <c r="M369" s="4"/>
      <c r="N369" s="20" t="str">
        <f t="array" ref="N3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감물초_공_()_10kg____</v>
      </c>
      <c r="O369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69" s="3" t="str">
        <f t="array" ref="P369">주문[[#This Row],[돈육두께]]&amp;"*"&amp;주문[[#This Row],[돈육가로]]&amp;"*"&amp;주문[[#This Row],[돈육세로]]</f>
        <v>**</v>
      </c>
      <c r="Q369" s="70">
        <v>44622</v>
      </c>
      <c r="S369" s="2" t="str">
        <f>VLOOKUP(주문[[#This Row],[상품]],품목단위,2,FALSE)</f>
        <v>gs00148</v>
      </c>
    </row>
    <row r="370" spans="1:19" ht="12">
      <c r="A370" s="1">
        <v>44637</v>
      </c>
      <c r="B370" s="20" t="s">
        <v>41</v>
      </c>
      <c r="C370" s="3" t="s">
        <v>708</v>
      </c>
      <c r="D370" s="1" t="s">
        <v>709</v>
      </c>
      <c r="I370" s="15">
        <f>VLOOKUP(주문[[#This Row],[상품]],품목단위,3,0)</f>
        <v>10</v>
      </c>
      <c r="J370" s="21">
        <f>LOOKUP(2,1/((상품자료[상품]=D370)*(상품자료[단위]=I370)*(상품자료[등록일]&lt;=Q370)),상품자료[단가])</f>
        <v>41000</v>
      </c>
      <c r="K370" s="3">
        <v>6</v>
      </c>
      <c r="L370" s="4">
        <f>주문[수량]*주문[단가]</f>
        <v>246000</v>
      </c>
      <c r="M370" s="4"/>
      <c r="N370" s="20" t="str">
        <f t="array" ref="N3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감물초_공_()_60kg____</v>
      </c>
      <c r="O370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370" s="3" t="str">
        <f t="array" ref="P370">주문[[#This Row],[돈육두께]]&amp;"*"&amp;주문[[#This Row],[돈육가로]]&amp;"*"&amp;주문[[#This Row],[돈육세로]]</f>
        <v>**</v>
      </c>
      <c r="Q370" s="70">
        <v>44637</v>
      </c>
      <c r="S370" s="2" t="str">
        <f>VLOOKUP(주문[[#This Row],[상품]],품목단위,2,FALSE)</f>
        <v>gs00079</v>
      </c>
    </row>
    <row r="371" spans="1:19" ht="12">
      <c r="A371" s="1">
        <v>44637</v>
      </c>
      <c r="B371" s="20" t="s">
        <v>41</v>
      </c>
      <c r="C371" s="3" t="s">
        <v>708</v>
      </c>
      <c r="D371" s="1" t="s">
        <v>710</v>
      </c>
      <c r="I371" s="15">
        <f>VLOOKUP(주문[[#This Row],[상품]],품목단위,3,0)</f>
        <v>10</v>
      </c>
      <c r="J371" s="21">
        <f>LOOKUP(2,1/((상품자료[상품]=D371)*(상품자료[단위]=I371)*(상품자료[등록일]&lt;=Q371)),상품자료[단가])</f>
        <v>42500</v>
      </c>
      <c r="K371" s="3">
        <v>1</v>
      </c>
      <c r="L371" s="4">
        <f>주문[수량]*주문[단가]</f>
        <v>42500</v>
      </c>
      <c r="M371" s="4"/>
      <c r="N371" s="20" t="str">
        <f t="array" ref="N3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감물초_공_()_10kg____</v>
      </c>
      <c r="O371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71" s="3" t="str">
        <f t="array" ref="P371">주문[[#This Row],[돈육두께]]&amp;"*"&amp;주문[[#This Row],[돈육가로]]&amp;"*"&amp;주문[[#This Row],[돈육세로]]</f>
        <v>**</v>
      </c>
      <c r="Q371" s="70">
        <v>44637</v>
      </c>
      <c r="S371" s="2" t="str">
        <f>VLOOKUP(주문[[#This Row],[상품]],품목단위,2,FALSE)</f>
        <v>gs00148</v>
      </c>
    </row>
    <row r="372" spans="1:19" ht="12">
      <c r="A372" s="1">
        <v>44641</v>
      </c>
      <c r="B372" s="20" t="s">
        <v>40</v>
      </c>
      <c r="C372" s="3" t="s">
        <v>708</v>
      </c>
      <c r="D372" s="1" t="s">
        <v>709</v>
      </c>
      <c r="I372" s="15">
        <f>VLOOKUP(주문[[#This Row],[상품]],품목단위,3,0)</f>
        <v>10</v>
      </c>
      <c r="J372" s="21">
        <f>LOOKUP(2,1/((상품자료[상품]=D372)*(상품자료[단위]=I372)*(상품자료[등록일]&lt;=Q372)),상품자료[단가])</f>
        <v>41000</v>
      </c>
      <c r="K372" s="3">
        <v>5</v>
      </c>
      <c r="L372" s="4">
        <f>주문[수량]*주문[단가]</f>
        <v>205000</v>
      </c>
      <c r="M372" s="4"/>
      <c r="N372" s="20" t="str">
        <f t="array" ref="N3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목도초_공_()_50kg____</v>
      </c>
      <c r="O372" s="20" t="str">
        <f>주문[[#This Row],[식사시간]]&amp;"_"&amp;주문[[#This Row],[상품]]&amp;"_"&amp;주문[[#This Row],[단위]]*주문[[#This Row],[수량]]&amp;"kg"&amp;"_"&amp;주문[[#This Row],[확정여부]]</f>
        <v>공통_백미(유)_50kg_</v>
      </c>
      <c r="P372" s="3" t="str">
        <f t="array" ref="P372">주문[[#This Row],[돈육두께]]&amp;"*"&amp;주문[[#This Row],[돈육가로]]&amp;"*"&amp;주문[[#This Row],[돈육세로]]</f>
        <v>**</v>
      </c>
      <c r="Q372" s="70">
        <v>44641</v>
      </c>
      <c r="S372" s="2" t="str">
        <f>VLOOKUP(주문[[#This Row],[상품]],품목단위,2,FALSE)</f>
        <v>gs00079</v>
      </c>
    </row>
    <row r="373" spans="1:19" ht="12">
      <c r="A373" s="1">
        <v>44641</v>
      </c>
      <c r="B373" s="20" t="s">
        <v>40</v>
      </c>
      <c r="C373" s="3" t="s">
        <v>708</v>
      </c>
      <c r="D373" s="1" t="s">
        <v>710</v>
      </c>
      <c r="I373" s="15">
        <f>VLOOKUP(주문[[#This Row],[상품]],품목단위,3,0)</f>
        <v>10</v>
      </c>
      <c r="J373" s="21">
        <f>LOOKUP(2,1/((상품자료[상품]=D373)*(상품자료[단위]=I373)*(상품자료[등록일]&lt;=Q373)),상품자료[단가])</f>
        <v>42500</v>
      </c>
      <c r="K373" s="3">
        <v>1</v>
      </c>
      <c r="L373" s="4">
        <f>주문[수량]*주문[단가]</f>
        <v>42500</v>
      </c>
      <c r="M373" s="4"/>
      <c r="N373" s="20" t="str">
        <f t="array" ref="N3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목도초_공_()_10kg____</v>
      </c>
      <c r="O373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73" s="3" t="str">
        <f t="array" ref="P373">주문[[#This Row],[돈육두께]]&amp;"*"&amp;주문[[#This Row],[돈육가로]]&amp;"*"&amp;주문[[#This Row],[돈육세로]]</f>
        <v>**</v>
      </c>
      <c r="Q373" s="70">
        <v>44641</v>
      </c>
      <c r="S373" s="2" t="str">
        <f>VLOOKUP(주문[[#This Row],[상품]],품목단위,2,FALSE)</f>
        <v>gs00148</v>
      </c>
    </row>
    <row r="374" spans="1:19" ht="12">
      <c r="A374" s="1">
        <v>44622</v>
      </c>
      <c r="B374" s="20" t="s">
        <v>42</v>
      </c>
      <c r="C374" s="3" t="s">
        <v>708</v>
      </c>
      <c r="D374" s="1" t="s">
        <v>709</v>
      </c>
      <c r="I374" s="15">
        <f>VLOOKUP(주문[[#This Row],[상품]],품목단위,3,0)</f>
        <v>10</v>
      </c>
      <c r="J374" s="21">
        <f>LOOKUP(2,1/((상품자료[상품]=D374)*(상품자료[단위]=I374)*(상품자료[등록일]&lt;=Q374)),상품자료[단가])</f>
        <v>41000</v>
      </c>
      <c r="K374" s="3">
        <v>5</v>
      </c>
      <c r="L374" s="4">
        <f>주문[수량]*주문[단가]</f>
        <v>205000</v>
      </c>
      <c r="M374" s="4"/>
      <c r="N374" s="20" t="str">
        <f t="array" ref="N3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소수초_공_()_50kg____</v>
      </c>
      <c r="O374" s="20" t="str">
        <f>주문[[#This Row],[식사시간]]&amp;"_"&amp;주문[[#This Row],[상품]]&amp;"_"&amp;주문[[#This Row],[단위]]*주문[[#This Row],[수량]]&amp;"kg"&amp;"_"&amp;주문[[#This Row],[확정여부]]</f>
        <v>공통_백미(유)_50kg_</v>
      </c>
      <c r="P374" s="3" t="str">
        <f t="array" ref="P374">주문[[#This Row],[돈육두께]]&amp;"*"&amp;주문[[#This Row],[돈육가로]]&amp;"*"&amp;주문[[#This Row],[돈육세로]]</f>
        <v>**</v>
      </c>
      <c r="Q374" s="70">
        <v>44622</v>
      </c>
      <c r="S374" s="2" t="str">
        <f>VLOOKUP(주문[[#This Row],[상품]],품목단위,2,FALSE)</f>
        <v>gs00079</v>
      </c>
    </row>
    <row r="375" spans="1:19" ht="12">
      <c r="A375" s="1">
        <v>44622</v>
      </c>
      <c r="B375" s="20" t="s">
        <v>42</v>
      </c>
      <c r="C375" s="3" t="s">
        <v>708</v>
      </c>
      <c r="D375" s="1" t="s">
        <v>710</v>
      </c>
      <c r="I375" s="15">
        <f>VLOOKUP(주문[[#This Row],[상품]],품목단위,3,0)</f>
        <v>10</v>
      </c>
      <c r="J375" s="21">
        <f>LOOKUP(2,1/((상품자료[상품]=D375)*(상품자료[단위]=I375)*(상품자료[등록일]&lt;=Q375)),상품자료[단가])</f>
        <v>42500</v>
      </c>
      <c r="K375" s="3">
        <v>2</v>
      </c>
      <c r="L375" s="4">
        <f>주문[수량]*주문[단가]</f>
        <v>85000</v>
      </c>
      <c r="M375" s="4"/>
      <c r="N375" s="20" t="str">
        <f t="array" ref="N3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소수초_공_()_20kg____</v>
      </c>
      <c r="O375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375" s="3" t="str">
        <f t="array" ref="P375">주문[[#This Row],[돈육두께]]&amp;"*"&amp;주문[[#This Row],[돈육가로]]&amp;"*"&amp;주문[[#This Row],[돈육세로]]</f>
        <v>**</v>
      </c>
      <c r="Q375" s="70">
        <v>44622</v>
      </c>
      <c r="S375" s="2" t="str">
        <f>VLOOKUP(주문[[#This Row],[상품]],품목단위,2,FALSE)</f>
        <v>gs00148</v>
      </c>
    </row>
    <row r="376" spans="1:19" ht="12">
      <c r="A376" s="1">
        <v>44622</v>
      </c>
      <c r="B376" s="20" t="s">
        <v>53</v>
      </c>
      <c r="C376" s="3" t="s">
        <v>708</v>
      </c>
      <c r="D376" s="1" t="s">
        <v>709</v>
      </c>
      <c r="I376" s="15">
        <f>VLOOKUP(주문[[#This Row],[상품]],품목단위,3,0)</f>
        <v>10</v>
      </c>
      <c r="J376" s="21">
        <f>LOOKUP(2,1/((상품자료[상품]=D376)*(상품자료[단위]=I376)*(상품자료[등록일]&lt;=Q376)),상품자료[단가])</f>
        <v>41000</v>
      </c>
      <c r="K376" s="3">
        <v>3</v>
      </c>
      <c r="L376" s="4">
        <f>주문[수량]*주문[단가]</f>
        <v>123000</v>
      </c>
      <c r="M376" s="4"/>
      <c r="N376" s="20" t="str">
        <f t="array" ref="N3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보광초_공_()_30kg____</v>
      </c>
      <c r="O376" s="20" t="str">
        <f>주문[[#This Row],[식사시간]]&amp;"_"&amp;주문[[#This Row],[상품]]&amp;"_"&amp;주문[[#This Row],[단위]]*주문[[#This Row],[수량]]&amp;"kg"&amp;"_"&amp;주문[[#This Row],[확정여부]]</f>
        <v>공통_백미(유)_30kg_</v>
      </c>
      <c r="P376" s="3" t="str">
        <f t="array" ref="P376">주문[[#This Row],[돈육두께]]&amp;"*"&amp;주문[[#This Row],[돈육가로]]&amp;"*"&amp;주문[[#This Row],[돈육세로]]</f>
        <v>**</v>
      </c>
      <c r="Q376" s="70">
        <v>44622</v>
      </c>
      <c r="S376" s="2" t="str">
        <f>VLOOKUP(주문[[#This Row],[상품]],품목단위,2,FALSE)</f>
        <v>gs00079</v>
      </c>
    </row>
    <row r="377" spans="1:19" ht="12">
      <c r="A377" s="1">
        <v>44622</v>
      </c>
      <c r="B377" s="20" t="s">
        <v>53</v>
      </c>
      <c r="C377" s="3" t="s">
        <v>708</v>
      </c>
      <c r="D377" s="1" t="s">
        <v>710</v>
      </c>
      <c r="I377" s="15">
        <f>VLOOKUP(주문[[#This Row],[상품]],품목단위,3,0)</f>
        <v>10</v>
      </c>
      <c r="J377" s="21">
        <f>LOOKUP(2,1/((상품자료[상품]=D377)*(상품자료[단위]=I377)*(상품자료[등록일]&lt;=Q377)),상품자료[단가])</f>
        <v>42500</v>
      </c>
      <c r="K377" s="3">
        <v>3</v>
      </c>
      <c r="L377" s="4">
        <f>주문[수량]*주문[단가]</f>
        <v>127500</v>
      </c>
      <c r="M377" s="4"/>
      <c r="N377" s="20" t="str">
        <f t="array" ref="N3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보광초_공_()_30kg____</v>
      </c>
      <c r="O377" s="20" t="str">
        <f>주문[[#This Row],[식사시간]]&amp;"_"&amp;주문[[#This Row],[상품]]&amp;"_"&amp;주문[[#This Row],[단위]]*주문[[#This Row],[수량]]&amp;"kg"&amp;"_"&amp;주문[[#This Row],[확정여부]]</f>
        <v>공통_찹쌀백미(유)_30kg_</v>
      </c>
      <c r="P377" s="3" t="str">
        <f t="array" ref="P377">주문[[#This Row],[돈육두께]]&amp;"*"&amp;주문[[#This Row],[돈육가로]]&amp;"*"&amp;주문[[#This Row],[돈육세로]]</f>
        <v>**</v>
      </c>
      <c r="Q377" s="70">
        <v>44622</v>
      </c>
      <c r="S377" s="2" t="str">
        <f>VLOOKUP(주문[[#This Row],[상품]],품목단위,2,FALSE)</f>
        <v>gs00148</v>
      </c>
    </row>
    <row r="378" spans="1:19" ht="12">
      <c r="A378" s="1">
        <v>44624</v>
      </c>
      <c r="B378" s="20" t="s">
        <v>29</v>
      </c>
      <c r="C378" s="3" t="s">
        <v>715</v>
      </c>
      <c r="D378" s="1" t="s">
        <v>716</v>
      </c>
      <c r="I378" s="15">
        <f>VLOOKUP(주문[[#This Row],[상품]],품목단위,3,0)</f>
        <v>10</v>
      </c>
      <c r="J378" s="21">
        <f>LOOKUP(2,1/((상품자료[상품]=D378)*(상품자료[단위]=I378)*(상품자료[등록일]&lt;=Q378)),상품자료[단가])</f>
        <v>41000</v>
      </c>
      <c r="K378" s="3">
        <v>8</v>
      </c>
      <c r="L378" s="4">
        <f>주문[수량]*주문[단가]</f>
        <v>328000</v>
      </c>
      <c r="M378" s="4"/>
      <c r="N378" s="20" t="str">
        <f t="array" ref="N3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제일어_공_()_80kg____</v>
      </c>
      <c r="O378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378" s="3" t="str">
        <f t="array" ref="P378">주문[[#This Row],[돈육두께]]&amp;"*"&amp;주문[[#This Row],[돈육가로]]&amp;"*"&amp;주문[[#This Row],[돈육세로]]</f>
        <v>**</v>
      </c>
      <c r="Q378" s="70">
        <v>44624</v>
      </c>
      <c r="S378" s="2" t="str">
        <f>VLOOKUP(주문[[#This Row],[상품]],품목단위,2,FALSE)</f>
        <v>gs00079</v>
      </c>
    </row>
    <row r="379" spans="1:19" ht="12">
      <c r="A379" s="1">
        <v>44624</v>
      </c>
      <c r="B379" s="20" t="s">
        <v>29</v>
      </c>
      <c r="C379" s="3" t="s">
        <v>715</v>
      </c>
      <c r="D379" s="1" t="s">
        <v>717</v>
      </c>
      <c r="I379" s="15">
        <f>VLOOKUP(주문[[#This Row],[상품]],품목단위,3,0)</f>
        <v>10</v>
      </c>
      <c r="J379" s="21">
        <f>LOOKUP(2,1/((상품자료[상품]=D379)*(상품자료[단위]=I379)*(상품자료[등록일]&lt;=Q379)),상품자료[단가])</f>
        <v>42500</v>
      </c>
      <c r="K379" s="3">
        <v>2</v>
      </c>
      <c r="L379" s="4">
        <f>주문[수량]*주문[단가]</f>
        <v>85000</v>
      </c>
      <c r="M379" s="4"/>
      <c r="N379" s="20" t="str">
        <f t="array" ref="N3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제일어_공_()_20kg____</v>
      </c>
      <c r="O379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379" s="3" t="str">
        <f t="array" ref="P379">주문[[#This Row],[돈육두께]]&amp;"*"&amp;주문[[#This Row],[돈육가로]]&amp;"*"&amp;주문[[#This Row],[돈육세로]]</f>
        <v>**</v>
      </c>
      <c r="Q379" s="70">
        <v>44624</v>
      </c>
      <c r="S379" s="2" t="str">
        <f>VLOOKUP(주문[[#This Row],[상품]],품목단위,2,FALSE)</f>
        <v>gs00148</v>
      </c>
    </row>
    <row r="380" spans="1:19" ht="12">
      <c r="A380" s="1">
        <v>44624</v>
      </c>
      <c r="B380" s="20" t="s">
        <v>29</v>
      </c>
      <c r="C380" s="3" t="s">
        <v>715</v>
      </c>
      <c r="D380" s="1" t="s">
        <v>718</v>
      </c>
      <c r="I380" s="15">
        <f>VLOOKUP(주문[[#This Row],[상품]],품목단위,3,0)</f>
        <v>1</v>
      </c>
      <c r="J380" s="21">
        <f>LOOKUP(2,1/((상품자료[상품]=D380)*(상품자료[단위]=I380)*(상품자료[등록일]&lt;=Q380)),상품자료[단가])</f>
        <v>46200</v>
      </c>
      <c r="K380" s="3">
        <v>1</v>
      </c>
      <c r="L380" s="4">
        <f>주문[수량]*주문[단가]</f>
        <v>46200</v>
      </c>
      <c r="M380" s="4"/>
      <c r="N380" s="20" t="str">
        <f t="array" ref="N3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제일어_공_()_1kg____</v>
      </c>
      <c r="O380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380" s="3" t="str">
        <f t="array" ref="P380">주문[[#This Row],[돈육두께]]&amp;"*"&amp;주문[[#This Row],[돈육가로]]&amp;"*"&amp;주문[[#This Row],[돈육세로]]</f>
        <v>**</v>
      </c>
      <c r="Q380" s="70">
        <v>44624</v>
      </c>
      <c r="S380" s="2" t="str">
        <f>VLOOKUP(주문[[#This Row],[상품]],품목단위,2,FALSE)</f>
        <v>gs00012</v>
      </c>
    </row>
    <row r="381" spans="1:19" ht="12">
      <c r="A381" s="1">
        <v>44631</v>
      </c>
      <c r="B381" s="20" t="s">
        <v>29</v>
      </c>
      <c r="C381" s="3" t="s">
        <v>715</v>
      </c>
      <c r="D381" s="1" t="s">
        <v>719</v>
      </c>
      <c r="I381" s="15">
        <f>VLOOKUP(주문[[#This Row],[상품]],품목단위,3,0)</f>
        <v>1</v>
      </c>
      <c r="J381" s="21">
        <f>LOOKUP(2,1/((상품자료[상품]=D381)*(상품자료[단위]=I381)*(상품자료[등록일]&lt;=Q381)),상품자료[단가])</f>
        <v>14400</v>
      </c>
      <c r="K381" s="3">
        <v>3</v>
      </c>
      <c r="L381" s="4">
        <f>주문[수량]*주문[단가]</f>
        <v>43200</v>
      </c>
      <c r="M381" s="4"/>
      <c r="N381" s="20" t="str">
        <f t="array" ref="N3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제일어_공_()_3kg____</v>
      </c>
      <c r="O381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381" s="3" t="str">
        <f t="array" ref="P381">주문[[#This Row],[돈육두께]]&amp;"*"&amp;주문[[#This Row],[돈육가로]]&amp;"*"&amp;주문[[#This Row],[돈육세로]]</f>
        <v>**</v>
      </c>
      <c r="Q381" s="70">
        <v>44631</v>
      </c>
      <c r="R381" s="70">
        <v>44616</v>
      </c>
      <c r="S381" s="2">
        <f>VLOOKUP(주문[[#This Row],[상품]],품목단위,2,FALSE)</f>
        <v>301103</v>
      </c>
    </row>
    <row r="382" spans="1:19" ht="12">
      <c r="A382" s="1">
        <v>44636</v>
      </c>
      <c r="B382" s="20" t="s">
        <v>29</v>
      </c>
      <c r="C382" s="3" t="s">
        <v>715</v>
      </c>
      <c r="D382" s="1" t="s">
        <v>719</v>
      </c>
      <c r="I382" s="15">
        <f>VLOOKUP(주문[[#This Row],[상품]],품목단위,3,0)</f>
        <v>1</v>
      </c>
      <c r="J382" s="21">
        <f>LOOKUP(2,1/((상품자료[상품]=D382)*(상품자료[단위]=I382)*(상품자료[등록일]&lt;=Q382)),상품자료[단가])</f>
        <v>14400</v>
      </c>
      <c r="K382" s="3">
        <v>3</v>
      </c>
      <c r="L382" s="4">
        <f>주문[수량]*주문[단가]</f>
        <v>43200</v>
      </c>
      <c r="M382" s="4"/>
      <c r="N382" s="20" t="str">
        <f t="array" ref="N3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제일어_공_()_3kg____</v>
      </c>
      <c r="O382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382" s="3" t="str">
        <f t="array" ref="P382">주문[[#This Row],[돈육두께]]&amp;"*"&amp;주문[[#This Row],[돈육가로]]&amp;"*"&amp;주문[[#This Row],[돈육세로]]</f>
        <v>**</v>
      </c>
      <c r="Q382" s="193">
        <v>44636</v>
      </c>
      <c r="R382" s="70">
        <v>44616</v>
      </c>
      <c r="S382" s="2">
        <f>VLOOKUP(주문[[#This Row],[상품]],품목단위,2,FALSE)</f>
        <v>301103</v>
      </c>
    </row>
    <row r="383" spans="1:19" ht="12">
      <c r="A383" s="1">
        <v>44641</v>
      </c>
      <c r="B383" s="20" t="s">
        <v>29</v>
      </c>
      <c r="C383" s="3" t="s">
        <v>715</v>
      </c>
      <c r="D383" s="1" t="s">
        <v>719</v>
      </c>
      <c r="I383" s="15">
        <f>VLOOKUP(주문[[#This Row],[상품]],품목단위,3,0)</f>
        <v>1</v>
      </c>
      <c r="J383" s="21">
        <f>LOOKUP(2,1/((상품자료[상품]=D383)*(상품자료[단위]=I383)*(상품자료[등록일]&lt;=Q383)),상품자료[단가])</f>
        <v>14400</v>
      </c>
      <c r="K383" s="3">
        <v>3</v>
      </c>
      <c r="L383" s="4">
        <f>주문[수량]*주문[단가]</f>
        <v>43200</v>
      </c>
      <c r="M383" s="4"/>
      <c r="N383" s="20" t="str">
        <f t="array" ref="N3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제일어_공_()_3kg____</v>
      </c>
      <c r="O383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383" s="3" t="str">
        <f t="array" ref="P383">주문[[#This Row],[돈육두께]]&amp;"*"&amp;주문[[#This Row],[돈육가로]]&amp;"*"&amp;주문[[#This Row],[돈육세로]]</f>
        <v>**</v>
      </c>
      <c r="Q383" s="70">
        <v>44641</v>
      </c>
      <c r="R383" s="70">
        <v>44616</v>
      </c>
      <c r="S383" s="2">
        <f>VLOOKUP(주문[[#This Row],[상품]],품목단위,2,FALSE)</f>
        <v>301103</v>
      </c>
    </row>
    <row r="384" spans="1:19" ht="12">
      <c r="A384" s="1">
        <v>44650</v>
      </c>
      <c r="B384" s="20" t="s">
        <v>29</v>
      </c>
      <c r="C384" s="3" t="s">
        <v>715</v>
      </c>
      <c r="D384" s="1" t="s">
        <v>719</v>
      </c>
      <c r="I384" s="15">
        <f>VLOOKUP(주문[[#This Row],[상품]],품목단위,3,0)</f>
        <v>1</v>
      </c>
      <c r="J384" s="21">
        <f>LOOKUP(2,1/((상품자료[상품]=D384)*(상품자료[단위]=I384)*(상품자료[등록일]&lt;=Q384)),상품자료[단가])</f>
        <v>14400</v>
      </c>
      <c r="K384" s="3">
        <v>3</v>
      </c>
      <c r="L384" s="4">
        <f>주문[수량]*주문[단가]</f>
        <v>43200</v>
      </c>
      <c r="M384" s="4"/>
      <c r="N384" s="20" t="str">
        <f t="array" ref="N3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제일어_공_()_3kg____</v>
      </c>
      <c r="O384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384" s="3" t="str">
        <f t="array" ref="P384">주문[[#This Row],[돈육두께]]&amp;"*"&amp;주문[[#This Row],[돈육가로]]&amp;"*"&amp;주문[[#This Row],[돈육세로]]</f>
        <v>**</v>
      </c>
      <c r="Q384" s="70">
        <v>44650</v>
      </c>
      <c r="R384" s="70">
        <v>44616</v>
      </c>
      <c r="S384" s="2">
        <f>VLOOKUP(주문[[#This Row],[상품]],품목단위,2,FALSE)</f>
        <v>301103</v>
      </c>
    </row>
    <row r="385" spans="1:19" ht="12">
      <c r="A385" s="1">
        <v>44644</v>
      </c>
      <c r="B385" s="20" t="s">
        <v>29</v>
      </c>
      <c r="C385" s="3" t="s">
        <v>715</v>
      </c>
      <c r="D385" s="1" t="s">
        <v>720</v>
      </c>
      <c r="E385" s="1" t="s">
        <v>721</v>
      </c>
      <c r="I385" s="15">
        <f>VLOOKUP(주문[[#This Row],[상품]],품목단위,3,0)</f>
        <v>1</v>
      </c>
      <c r="J385" s="21">
        <f>LOOKUP(2,1/((상품자료[상품]=D385)*(상품자료[단위]=I385)*(상품자료[등록일]&lt;=Q385)),상품자료[단가])</f>
        <v>12800</v>
      </c>
      <c r="K385" s="3">
        <v>2</v>
      </c>
      <c r="L385" s="4">
        <f>주문[수량]*주문[단가]</f>
        <v>25600</v>
      </c>
      <c r="M385" s="4"/>
      <c r="N385" s="20" t="str">
        <f t="array" ref="N3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제일어_공_(깍뚝)_2kg____</v>
      </c>
      <c r="O385" s="20" t="str">
        <f>주문[[#This Row],[식사시간]]&amp;"_"&amp;주문[[#This Row],[상품]]&amp;"_"&amp;주문[[#This Row],[단위]]*주문[[#This Row],[수량]]&amp;"kg"&amp;"_"&amp;주문[[#This Row],[확정여부]]</f>
        <v>공통_안심(돈육)_2kg_</v>
      </c>
      <c r="P385" s="3" t="str">
        <f t="array" ref="P385">주문[[#This Row],[돈육두께]]&amp;"*"&amp;주문[[#This Row],[돈육가로]]&amp;"*"&amp;주문[[#This Row],[돈육세로]]</f>
        <v>**</v>
      </c>
      <c r="Q385" s="70">
        <v>44644</v>
      </c>
      <c r="R385" s="70">
        <v>44624</v>
      </c>
      <c r="S385" s="2">
        <f>VLOOKUP(주문[[#This Row],[상품]],품목단위,2,FALSE)</f>
        <v>301106</v>
      </c>
    </row>
    <row r="386" spans="1:19" ht="12">
      <c r="A386" s="1">
        <v>44644</v>
      </c>
      <c r="B386" s="20" t="s">
        <v>29</v>
      </c>
      <c r="C386" s="3" t="s">
        <v>715</v>
      </c>
      <c r="D386" s="1" t="s">
        <v>722</v>
      </c>
      <c r="F386" s="44" t="s">
        <v>723</v>
      </c>
      <c r="I386" s="15">
        <f>VLOOKUP(주문[[#This Row],[상품]],품목단위,3,0)</f>
        <v>1</v>
      </c>
      <c r="J386" s="21">
        <f>LOOKUP(2,1/((상품자료[상품]=D386)*(상품자료[단위]=I386)*(상품자료[등록일]&lt;=Q386)),상품자료[단가])</f>
        <v>15400</v>
      </c>
      <c r="K386" s="3">
        <v>3</v>
      </c>
      <c r="L386" s="4">
        <f>주문[수량]*주문[단가]</f>
        <v>46200</v>
      </c>
      <c r="M386" s="4"/>
      <c r="N386" s="20" t="str">
        <f t="array" ref="N3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제일어_공_()_3kg_작게___</v>
      </c>
      <c r="O386" s="20" t="str">
        <f>주문[[#This Row],[식사시간]]&amp;"_"&amp;주문[[#This Row],[상품]]&amp;"_"&amp;주문[[#This Row],[단위]]*주문[[#This Row],[수량]]&amp;"kg"&amp;"_"&amp;주문[[#This Row],[확정여부]]</f>
        <v>공통_갈비(돈육)_3kg_</v>
      </c>
      <c r="P386" s="3" t="str">
        <f t="array" ref="P386">주문[[#This Row],[돈육두께]]&amp;"*"&amp;주문[[#This Row],[돈육가로]]&amp;"*"&amp;주문[[#This Row],[돈육세로]]</f>
        <v>작게**</v>
      </c>
      <c r="Q386" s="70">
        <v>44644</v>
      </c>
      <c r="R386" s="70">
        <v>44624</v>
      </c>
      <c r="S386" s="2">
        <f>VLOOKUP(주문[[#This Row],[상품]],품목단위,2,FALSE)</f>
        <v>301109</v>
      </c>
    </row>
    <row r="387" spans="1:19" ht="12">
      <c r="A387" s="1">
        <v>44623</v>
      </c>
      <c r="B387" s="20" t="s">
        <v>39</v>
      </c>
      <c r="C387" s="3" t="s">
        <v>68</v>
      </c>
      <c r="D387" s="1" t="s">
        <v>716</v>
      </c>
      <c r="I387" s="15">
        <f>VLOOKUP(주문[[#This Row],[상품]],품목단위,3,0)</f>
        <v>10</v>
      </c>
      <c r="J387" s="21">
        <f>LOOKUP(2,1/((상품자료[상품]=D387)*(상품자료[단위]=I387)*(상품자료[등록일]&lt;=Q387)),상품자료[단가])</f>
        <v>41000</v>
      </c>
      <c r="K387" s="3">
        <v>8</v>
      </c>
      <c r="L387" s="4">
        <f>주문[수량]*주문[단가]</f>
        <v>328000</v>
      </c>
      <c r="M387" s="4"/>
      <c r="N387" s="20" t="str">
        <f t="array" ref="N3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성신유_공_()_80kg____</v>
      </c>
      <c r="O387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387" s="3" t="str">
        <f t="array" ref="P387">주문[[#This Row],[돈육두께]]&amp;"*"&amp;주문[[#This Row],[돈육가로]]&amp;"*"&amp;주문[[#This Row],[돈육세로]]</f>
        <v>**</v>
      </c>
      <c r="Q387" s="70">
        <v>44623</v>
      </c>
      <c r="S387" s="2" t="str">
        <f>VLOOKUP(주문[[#This Row],[상품]],품목단위,2,FALSE)</f>
        <v>gs00079</v>
      </c>
    </row>
    <row r="388" spans="1:19" ht="12">
      <c r="A388" s="1">
        <v>44623</v>
      </c>
      <c r="B388" s="20" t="s">
        <v>39</v>
      </c>
      <c r="C388" s="3" t="s">
        <v>715</v>
      </c>
      <c r="D388" s="1" t="s">
        <v>717</v>
      </c>
      <c r="I388" s="15">
        <f>VLOOKUP(주문[[#This Row],[상품]],품목단위,3,0)</f>
        <v>10</v>
      </c>
      <c r="J388" s="21">
        <f>LOOKUP(2,1/((상품자료[상품]=D388)*(상품자료[단위]=I388)*(상품자료[등록일]&lt;=Q388)),상품자료[단가])</f>
        <v>42500</v>
      </c>
      <c r="K388" s="3">
        <v>1</v>
      </c>
      <c r="L388" s="4">
        <f>주문[수량]*주문[단가]</f>
        <v>42500</v>
      </c>
      <c r="M388" s="4"/>
      <c r="N388" s="20" t="str">
        <f t="array" ref="N3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성신유_공_()_10kg____</v>
      </c>
      <c r="O388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388" s="3" t="str">
        <f t="array" ref="P388">주문[[#This Row],[돈육두께]]&amp;"*"&amp;주문[[#This Row],[돈육가로]]&amp;"*"&amp;주문[[#This Row],[돈육세로]]</f>
        <v>**</v>
      </c>
      <c r="Q388" s="70">
        <v>44623</v>
      </c>
      <c r="S388" s="2" t="str">
        <f>VLOOKUP(주문[[#This Row],[상품]],품목단위,2,FALSE)</f>
        <v>gs00148</v>
      </c>
    </row>
    <row r="389" spans="1:19" ht="12">
      <c r="A389" s="1">
        <v>44631</v>
      </c>
      <c r="B389" s="20" t="s">
        <v>39</v>
      </c>
      <c r="C389" s="3" t="s">
        <v>715</v>
      </c>
      <c r="D389" s="1" t="s">
        <v>719</v>
      </c>
      <c r="E389" s="1" t="s">
        <v>724</v>
      </c>
      <c r="I389" s="15">
        <f>VLOOKUP(주문[[#This Row],[상품]],품목단위,3,0)</f>
        <v>1</v>
      </c>
      <c r="J389" s="21">
        <f>LOOKUP(2,1/((상품자료[상품]=D389)*(상품자료[단위]=I389)*(상품자료[등록일]&lt;=Q389)),상품자료[단가])</f>
        <v>14400</v>
      </c>
      <c r="K389" s="3">
        <v>3.5</v>
      </c>
      <c r="L389" s="4">
        <f>주문[수량]*주문[단가]</f>
        <v>50400</v>
      </c>
      <c r="M389" s="4"/>
      <c r="N389" s="20" t="str">
        <f t="array" ref="N3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성신유_공_(불고)_3.5kg____</v>
      </c>
      <c r="O389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89" s="3" t="str">
        <f t="array" ref="P389">주문[[#This Row],[돈육두께]]&amp;"*"&amp;주문[[#This Row],[돈육가로]]&amp;"*"&amp;주문[[#This Row],[돈육세로]]</f>
        <v>**</v>
      </c>
      <c r="Q389" s="70">
        <v>44631</v>
      </c>
      <c r="R389" s="70">
        <v>44616</v>
      </c>
      <c r="S389" s="2">
        <f>VLOOKUP(주문[[#This Row],[상품]],품목단위,2,FALSE)</f>
        <v>301103</v>
      </c>
    </row>
    <row r="390" spans="1:19" ht="12">
      <c r="A390" s="1">
        <v>44636</v>
      </c>
      <c r="B390" s="20" t="s">
        <v>39</v>
      </c>
      <c r="C390" s="3" t="s">
        <v>715</v>
      </c>
      <c r="D390" s="1" t="s">
        <v>719</v>
      </c>
      <c r="E390" s="1" t="s">
        <v>142</v>
      </c>
      <c r="I390" s="15">
        <f>VLOOKUP(주문[[#This Row],[상품]],품목단위,3,0)</f>
        <v>1</v>
      </c>
      <c r="J390" s="21">
        <f>LOOKUP(2,1/((상품자료[상품]=D390)*(상품자료[단위]=I390)*(상품자료[등록일]&lt;=Q390)),상품자료[단가])</f>
        <v>14400</v>
      </c>
      <c r="K390" s="3">
        <v>3.5</v>
      </c>
      <c r="L390" s="4">
        <f>주문[수량]*주문[단가]</f>
        <v>50400</v>
      </c>
      <c r="M390" s="4"/>
      <c r="N390" s="20" t="str">
        <f t="array" ref="N3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성신유_공_(불고)_3.5kg____</v>
      </c>
      <c r="O390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90" s="3" t="str">
        <f t="array" ref="P390">주문[[#This Row],[돈육두께]]&amp;"*"&amp;주문[[#This Row],[돈육가로]]&amp;"*"&amp;주문[[#This Row],[돈육세로]]</f>
        <v>**</v>
      </c>
      <c r="Q390" s="193">
        <v>44636</v>
      </c>
      <c r="R390" s="70">
        <v>44616</v>
      </c>
      <c r="S390" s="2">
        <f>VLOOKUP(주문[[#This Row],[상품]],품목단위,2,FALSE)</f>
        <v>301103</v>
      </c>
    </row>
    <row r="391" spans="1:19" ht="12">
      <c r="A391" s="1">
        <v>44641</v>
      </c>
      <c r="B391" s="20" t="s">
        <v>39</v>
      </c>
      <c r="C391" s="3" t="s">
        <v>715</v>
      </c>
      <c r="D391" s="1" t="s">
        <v>719</v>
      </c>
      <c r="E391" s="1" t="s">
        <v>142</v>
      </c>
      <c r="I391" s="15">
        <f>VLOOKUP(주문[[#This Row],[상품]],품목단위,3,0)</f>
        <v>1</v>
      </c>
      <c r="J391" s="21">
        <f>LOOKUP(2,1/((상품자료[상품]=D391)*(상품자료[단위]=I391)*(상품자료[등록일]&lt;=Q391)),상품자료[단가])</f>
        <v>14400</v>
      </c>
      <c r="K391" s="3">
        <v>3.5</v>
      </c>
      <c r="L391" s="4">
        <f>주문[수량]*주문[단가]</f>
        <v>50400</v>
      </c>
      <c r="M391" s="4"/>
      <c r="N391" s="20" t="str">
        <f t="array" ref="N3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성신유_공_(불고)_3.5kg____</v>
      </c>
      <c r="O391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91" s="3" t="str">
        <f t="array" ref="P391">주문[[#This Row],[돈육두께]]&amp;"*"&amp;주문[[#This Row],[돈육가로]]&amp;"*"&amp;주문[[#This Row],[돈육세로]]</f>
        <v>**</v>
      </c>
      <c r="Q391" s="70">
        <v>44641</v>
      </c>
      <c r="R391" s="70">
        <v>44616</v>
      </c>
      <c r="S391" s="2">
        <f>VLOOKUP(주문[[#This Row],[상품]],품목단위,2,FALSE)</f>
        <v>301103</v>
      </c>
    </row>
    <row r="392" spans="1:19" ht="12">
      <c r="A392" s="1">
        <v>44649</v>
      </c>
      <c r="B392" s="20" t="s">
        <v>39</v>
      </c>
      <c r="C392" s="3" t="s">
        <v>715</v>
      </c>
      <c r="D392" s="1" t="s">
        <v>719</v>
      </c>
      <c r="E392" s="1" t="s">
        <v>142</v>
      </c>
      <c r="I392" s="15">
        <f>VLOOKUP(주문[[#This Row],[상품]],품목단위,3,0)</f>
        <v>1</v>
      </c>
      <c r="J392" s="21" t="e">
        <f>LOOKUP(2,1/((상품자료[상품]=D392)*(상품자료[단위]=I392)*(상품자료[등록일]&lt;=Q392)),상품자료[단가])</f>
        <v>#N/A</v>
      </c>
      <c r="K392" s="3">
        <v>3.5</v>
      </c>
      <c r="L392" s="4" t="e">
        <f>주문[수량]*주문[단가]</f>
        <v>#N/A</v>
      </c>
      <c r="M392" s="4"/>
      <c r="N392" s="20" t="str">
        <f t="array" ref="N3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성신유_공_(불고)_3.5kg____</v>
      </c>
      <c r="O392" s="20" t="str">
        <f>주문[[#This Row],[식사시간]]&amp;"_"&amp;주문[[#This Row],[상품]]&amp;"_"&amp;주문[[#This Row],[단위]]*주문[[#This Row],[수량]]&amp;"kg"&amp;"_"&amp;주문[[#This Row],[확정여부]]</f>
        <v>공통_앞다리(돈육)_3.5kg_</v>
      </c>
      <c r="P392" s="3" t="str">
        <f t="array" ref="P392">주문[[#This Row],[돈육두께]]&amp;"*"&amp;주문[[#This Row],[돈육가로]]&amp;"*"&amp;주문[[#This Row],[돈육세로]]</f>
        <v>**</v>
      </c>
      <c r="R392" s="70">
        <v>44616</v>
      </c>
      <c r="S392" s="2">
        <f>VLOOKUP(주문[[#This Row],[상품]],품목단위,2,FALSE)</f>
        <v>301103</v>
      </c>
    </row>
    <row r="393" spans="1:19" ht="12">
      <c r="A393" s="1">
        <v>44634</v>
      </c>
      <c r="B393" s="20" t="s">
        <v>340</v>
      </c>
      <c r="C393" s="3" t="s">
        <v>68</v>
      </c>
      <c r="D393" s="1" t="s">
        <v>716</v>
      </c>
      <c r="I393" s="15">
        <f>VLOOKUP(주문[[#This Row],[상품]],품목단위,3,0)</f>
        <v>10</v>
      </c>
      <c r="J393" s="21">
        <f>LOOKUP(2,1/((상품자료[상품]=D393)*(상품자료[단위]=I393)*(상품자료[등록일]&lt;=Q393)),상품자료[단가])</f>
        <v>41000</v>
      </c>
      <c r="K393" s="3">
        <v>4</v>
      </c>
      <c r="L393" s="4">
        <f>주문[수량]*주문[단가]</f>
        <v>164000</v>
      </c>
      <c r="M393" s="4"/>
      <c r="N393" s="20" t="str">
        <f t="array" ref="N3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하늘어_공_()_40kg____</v>
      </c>
      <c r="O393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393" s="3" t="str">
        <f t="array" ref="P393">주문[[#This Row],[돈육두께]]&amp;"*"&amp;주문[[#This Row],[돈육가로]]&amp;"*"&amp;주문[[#This Row],[돈육세로]]</f>
        <v>**</v>
      </c>
      <c r="Q393" s="70">
        <v>44634</v>
      </c>
      <c r="S393" s="2" t="str">
        <f>VLOOKUP(주문[[#This Row],[상품]],품목단위,2,FALSE)</f>
        <v>gs00079</v>
      </c>
    </row>
    <row r="394" spans="1:19" ht="12">
      <c r="A394" s="1">
        <v>44631</v>
      </c>
      <c r="B394" s="20" t="s">
        <v>725</v>
      </c>
      <c r="C394" s="3" t="s">
        <v>715</v>
      </c>
      <c r="D394" s="1" t="s">
        <v>726</v>
      </c>
      <c r="E394" s="1" t="s">
        <v>727</v>
      </c>
      <c r="I394" s="15">
        <f>VLOOKUP(주문[[#This Row],[상품]],품목단위,3,0)</f>
        <v>1</v>
      </c>
      <c r="J394" s="21">
        <f>LOOKUP(2,1/((상품자료[상품]=D394)*(상품자료[단위]=I394)*(상품자료[등록일]&lt;=Q394)),상품자료[단가])</f>
        <v>27700</v>
      </c>
      <c r="K394" s="3">
        <v>1</v>
      </c>
      <c r="L394" s="4">
        <f>주문[수량]*주문[단가]</f>
        <v>27700</v>
      </c>
      <c r="M394" s="4"/>
      <c r="N394" s="20" t="str">
        <f t="array" ref="N3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하늘어_공_(볶음)_1kg____</v>
      </c>
      <c r="O394" s="20" t="str">
        <f>주문[[#This Row],[식사시간]]&amp;"_"&amp;주문[[#This Row],[상품]]&amp;"_"&amp;주문[[#This Row],[단위]]*주문[[#This Row],[수량]]&amp;"kg"&amp;"_"&amp;주문[[#This Row],[확정여부]]</f>
        <v>공통_목심살(돈육)_1kg_</v>
      </c>
      <c r="P394" s="3" t="str">
        <f t="array" ref="P394">주문[[#This Row],[돈육두께]]&amp;"*"&amp;주문[[#This Row],[돈육가로]]&amp;"*"&amp;주문[[#This Row],[돈육세로]]</f>
        <v>**</v>
      </c>
      <c r="Q394" s="70">
        <v>44631</v>
      </c>
      <c r="R394" s="70">
        <v>44616</v>
      </c>
      <c r="S394" s="2">
        <f>VLOOKUP(주문[[#This Row],[상품]],품목단위,2,FALSE)</f>
        <v>301102</v>
      </c>
    </row>
    <row r="395" spans="1:19" ht="12">
      <c r="A395" s="1">
        <v>44641</v>
      </c>
      <c r="B395" s="20" t="s">
        <v>725</v>
      </c>
      <c r="C395" s="3" t="s">
        <v>715</v>
      </c>
      <c r="D395" s="1" t="s">
        <v>719</v>
      </c>
      <c r="E395" s="1" t="s">
        <v>727</v>
      </c>
      <c r="I395" s="15">
        <f>VLOOKUP(주문[[#This Row],[상품]],품목단위,3,0)</f>
        <v>1</v>
      </c>
      <c r="J395" s="21">
        <f>LOOKUP(2,1/((상품자료[상품]=D395)*(상품자료[단위]=I395)*(상품자료[등록일]&lt;=Q395)),상품자료[단가])</f>
        <v>14400</v>
      </c>
      <c r="K395" s="3">
        <v>1</v>
      </c>
      <c r="L395" s="4">
        <f>주문[수량]*주문[단가]</f>
        <v>14400</v>
      </c>
      <c r="M395" s="4"/>
      <c r="N395" s="20" t="str">
        <f t="array" ref="N3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하늘어_공_(볶음)_1kg____</v>
      </c>
      <c r="O395" s="20" t="str">
        <f>주문[[#This Row],[식사시간]]&amp;"_"&amp;주문[[#This Row],[상품]]&amp;"_"&amp;주문[[#This Row],[단위]]*주문[[#This Row],[수량]]&amp;"kg"&amp;"_"&amp;주문[[#This Row],[확정여부]]</f>
        <v>공통_앞다리(돈육)_1kg_</v>
      </c>
      <c r="P395" s="3" t="str">
        <f t="array" ref="P395">주문[[#This Row],[돈육두께]]&amp;"*"&amp;주문[[#This Row],[돈육가로]]&amp;"*"&amp;주문[[#This Row],[돈육세로]]</f>
        <v>**</v>
      </c>
      <c r="Q395" s="70">
        <v>44641</v>
      </c>
      <c r="R395" s="70">
        <v>44616</v>
      </c>
      <c r="S395" s="2">
        <f>VLOOKUP(주문[[#This Row],[상품]],품목단위,2,FALSE)</f>
        <v>301103</v>
      </c>
    </row>
    <row r="396" spans="1:19" ht="12">
      <c r="A396" s="1">
        <v>44636</v>
      </c>
      <c r="B396" s="20" t="s">
        <v>725</v>
      </c>
      <c r="C396" s="3" t="s">
        <v>715</v>
      </c>
      <c r="D396" s="1" t="s">
        <v>728</v>
      </c>
      <c r="E396" s="1" t="s">
        <v>142</v>
      </c>
      <c r="I396" s="15">
        <f>VLOOKUP(주문[[#This Row],[상품]],품목단위,3,0)</f>
        <v>1</v>
      </c>
      <c r="J396" s="21">
        <f>LOOKUP(2,1/((상품자료[상품]=D396)*(상품자료[단위]=I396)*(상품자료[등록일]&lt;=Q396)),상품자료[단가])</f>
        <v>7700</v>
      </c>
      <c r="K396" s="3">
        <v>1</v>
      </c>
      <c r="L396" s="4">
        <f>주문[수량]*주문[단가]</f>
        <v>7700</v>
      </c>
      <c r="M396" s="4"/>
      <c r="N396" s="20" t="str">
        <f t="array" ref="N3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하늘어_공_(불고)_1kg____</v>
      </c>
      <c r="O396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396" s="3" t="str">
        <f t="array" ref="P396">주문[[#This Row],[돈육두께]]&amp;"*"&amp;주문[[#This Row],[돈육가로]]&amp;"*"&amp;주문[[#This Row],[돈육세로]]</f>
        <v>**</v>
      </c>
      <c r="Q396" s="193">
        <v>44636</v>
      </c>
      <c r="R396" s="70">
        <v>44616</v>
      </c>
      <c r="S396" s="2">
        <f>VLOOKUP(주문[[#This Row],[상품]],품목단위,2,FALSE)</f>
        <v>301107</v>
      </c>
    </row>
    <row r="397" spans="1:19" ht="12">
      <c r="A397" s="1">
        <v>44649</v>
      </c>
      <c r="B397" s="20" t="s">
        <v>725</v>
      </c>
      <c r="C397" s="3" t="s">
        <v>715</v>
      </c>
      <c r="D397" s="1" t="s">
        <v>728</v>
      </c>
      <c r="E397" s="1" t="s">
        <v>142</v>
      </c>
      <c r="I397" s="15">
        <f>VLOOKUP(주문[[#This Row],[상품]],품목단위,3,0)</f>
        <v>1</v>
      </c>
      <c r="J397" s="21" t="e">
        <f>LOOKUP(2,1/((상품자료[상품]=D397)*(상품자료[단위]=I397)*(상품자료[등록일]&lt;=Q397)),상품자료[단가])</f>
        <v>#N/A</v>
      </c>
      <c r="K397" s="3">
        <v>1</v>
      </c>
      <c r="L397" s="4" t="e">
        <f>주문[수량]*주문[단가]</f>
        <v>#N/A</v>
      </c>
      <c r="M397" s="4"/>
      <c r="N397" s="20" t="str">
        <f t="array" ref="N3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하늘어_공_(불고)_1kg____</v>
      </c>
      <c r="O397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397" s="3" t="str">
        <f t="array" ref="P397">주문[[#This Row],[돈육두께]]&amp;"*"&amp;주문[[#This Row],[돈육가로]]&amp;"*"&amp;주문[[#This Row],[돈육세로]]</f>
        <v>**</v>
      </c>
      <c r="R397" s="70">
        <v>44616</v>
      </c>
      <c r="S397" s="2">
        <f>VLOOKUP(주문[[#This Row],[상품]],품목단위,2,FALSE)</f>
        <v>301107</v>
      </c>
    </row>
    <row r="398" spans="1:19" ht="12">
      <c r="A398" s="1">
        <v>44617</v>
      </c>
      <c r="B398" s="20" t="s">
        <v>45</v>
      </c>
      <c r="C398" s="3" t="s">
        <v>68</v>
      </c>
      <c r="D398" s="1" t="s">
        <v>730</v>
      </c>
      <c r="I398" s="15">
        <f>VLOOKUP(주문[[#This Row],[상품]],품목단위,3,0)</f>
        <v>1</v>
      </c>
      <c r="J398" s="21">
        <f>LOOKUP(2,1/((상품자료[상품]=D398)*(상품자료[단위]=I398)*(상품자료[등록일]&lt;=Q398)),상품자료[단가])</f>
        <v>46200</v>
      </c>
      <c r="K398" s="3">
        <v>8</v>
      </c>
      <c r="L398" s="4">
        <f>주문[수량]*주문[단가]</f>
        <v>369600</v>
      </c>
      <c r="M398" s="4" t="s">
        <v>758</v>
      </c>
      <c r="N398" s="20" t="str">
        <f t="array" ref="N3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동인초_공_()_8kg____선납</v>
      </c>
      <c r="O398" s="20" t="str">
        <f>주문[[#This Row],[식사시간]]&amp;"_"&amp;주문[[#This Row],[상품]]&amp;"_"&amp;주문[[#This Row],[단위]]*주문[[#This Row],[수량]]&amp;"kg"&amp;"_"&amp;주문[[#This Row],[확정여부]]</f>
        <v>공통_고춧가루(유)_8kg_선납</v>
      </c>
      <c r="P398" s="3" t="str">
        <f t="array" ref="P398">주문[[#This Row],[돈육두께]]&amp;"*"&amp;주문[[#This Row],[돈육가로]]&amp;"*"&amp;주문[[#This Row],[돈육세로]]</f>
        <v>**</v>
      </c>
      <c r="Q398" s="70">
        <v>44622</v>
      </c>
      <c r="S398" s="2" t="str">
        <f>VLOOKUP(주문[[#This Row],[상품]],품목단위,2,FALSE)</f>
        <v>gs00012</v>
      </c>
    </row>
    <row r="399" spans="1:19" ht="12">
      <c r="A399" s="1">
        <v>44631</v>
      </c>
      <c r="B399" s="20" t="s">
        <v>57</v>
      </c>
      <c r="C399" s="3" t="s">
        <v>731</v>
      </c>
      <c r="D399" s="1" t="s">
        <v>732</v>
      </c>
      <c r="E399" s="1" t="s">
        <v>733</v>
      </c>
      <c r="I399" s="15">
        <f>VLOOKUP(주문[[#This Row],[상품]],품목단위,3,0)</f>
        <v>1</v>
      </c>
      <c r="J399" s="21" t="e">
        <f>LOOKUP(2,1/((상품자료[상품]=D399)*(상품자료[단위]=I399)*(상품자료[등록일]&lt;=Q399)),상품자료[단가])</f>
        <v>#N/A</v>
      </c>
      <c r="K399" s="3">
        <v>4.5</v>
      </c>
      <c r="L399" s="4" t="e">
        <f>주문[수량]*주문[단가]</f>
        <v>#N/A</v>
      </c>
      <c r="M399" s="4" t="s">
        <v>132</v>
      </c>
      <c r="N399" s="20" t="str">
        <f t="array" ref="N3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괴산고_아_(불고)_4.5kg____취소</v>
      </c>
      <c r="O399" s="20" t="str">
        <f>주문[[#This Row],[식사시간]]&amp;"_"&amp;주문[[#This Row],[상품]]&amp;"_"&amp;주문[[#This Row],[단위]]*주문[[#This Row],[수량]]&amp;"kg"&amp;"_"&amp;주문[[#This Row],[확정여부]]</f>
        <v>아침_뒷다리(돈육)_4.5kg_취소</v>
      </c>
      <c r="P399" s="3" t="str">
        <f t="array" ref="P399">주문[[#This Row],[돈육두께]]&amp;"*"&amp;주문[[#This Row],[돈육가로]]&amp;"*"&amp;주문[[#This Row],[돈육세로]]</f>
        <v>**</v>
      </c>
      <c r="R399" s="70">
        <v>44617</v>
      </c>
      <c r="S399" s="2">
        <f>VLOOKUP(주문[[#This Row],[상품]],품목단위,2,FALSE)</f>
        <v>301107</v>
      </c>
    </row>
    <row r="400" spans="1:19" ht="12">
      <c r="A400" s="1">
        <v>44649</v>
      </c>
      <c r="B400" s="20" t="s">
        <v>57</v>
      </c>
      <c r="C400" s="3" t="s">
        <v>16</v>
      </c>
      <c r="D400" s="1" t="s">
        <v>734</v>
      </c>
      <c r="E400" s="1" t="s">
        <v>733</v>
      </c>
      <c r="I400" s="15">
        <f>VLOOKUP(주문[[#This Row],[상품]],품목단위,3,0)</f>
        <v>1</v>
      </c>
      <c r="J400" s="21">
        <f>LOOKUP(2,1/((상품자료[상품]=D400)*(상품자료[단위]=I400)*(상품자료[등록일]&lt;=Q400)),상품자료[단가])</f>
        <v>14400</v>
      </c>
      <c r="K400" s="3">
        <v>8</v>
      </c>
      <c r="L400" s="4">
        <f>주문[수량]*주문[단가]</f>
        <v>115200</v>
      </c>
      <c r="M400" s="4"/>
      <c r="N400" s="20" t="str">
        <f t="array" ref="N4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괴산고_아_(불고)_8kg____</v>
      </c>
      <c r="O400" s="20" t="str">
        <f>주문[[#This Row],[식사시간]]&amp;"_"&amp;주문[[#This Row],[상품]]&amp;"_"&amp;주문[[#This Row],[단위]]*주문[[#This Row],[수량]]&amp;"kg"&amp;"_"&amp;주문[[#This Row],[확정여부]]</f>
        <v>아침_앞다리(돈육)_8kg_</v>
      </c>
      <c r="P400" s="3" t="str">
        <f t="array" ref="P400">주문[[#This Row],[돈육두께]]&amp;"*"&amp;주문[[#This Row],[돈육가로]]&amp;"*"&amp;주문[[#This Row],[돈육세로]]</f>
        <v>**</v>
      </c>
      <c r="Q400" s="70">
        <v>44649</v>
      </c>
      <c r="R400" s="70">
        <v>44617</v>
      </c>
      <c r="S400" s="2">
        <f>VLOOKUP(주문[[#This Row],[상품]],품목단위,2,FALSE)</f>
        <v>301103</v>
      </c>
    </row>
    <row r="401" spans="1:19" ht="12">
      <c r="A401" s="1">
        <v>44644</v>
      </c>
      <c r="B401" s="20" t="s">
        <v>57</v>
      </c>
      <c r="C401" s="3" t="s">
        <v>69</v>
      </c>
      <c r="D401" s="1" t="s">
        <v>735</v>
      </c>
      <c r="I401" s="15">
        <f>VLOOKUP(주문[[#This Row],[상품]],품목단위,3,0)</f>
        <v>1</v>
      </c>
      <c r="J401" s="21">
        <f>LOOKUP(2,1/((상품자료[상품]=D401)*(상품자료[단위]=I401)*(상품자료[등록일]&lt;=Q401)),상품자료[단가])</f>
        <v>15400</v>
      </c>
      <c r="K401" s="3">
        <v>10</v>
      </c>
      <c r="L401" s="4">
        <f>주문[수량]*주문[단가]</f>
        <v>154000</v>
      </c>
      <c r="M401" s="4"/>
      <c r="N401" s="20" t="str">
        <f t="array" ref="N4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괴산고_저_()_10kg____</v>
      </c>
      <c r="O401" s="20" t="str">
        <f>주문[[#This Row],[식사시간]]&amp;"_"&amp;주문[[#This Row],[상품]]&amp;"_"&amp;주문[[#This Row],[단위]]*주문[[#This Row],[수량]]&amp;"kg"&amp;"_"&amp;주문[[#This Row],[확정여부]]</f>
        <v>저녁_갈비(돈육)_10kg_</v>
      </c>
      <c r="P401" s="3" t="str">
        <f t="array" ref="P401">주문[[#This Row],[돈육두께]]&amp;"*"&amp;주문[[#This Row],[돈육가로]]&amp;"*"&amp;주문[[#This Row],[돈육세로]]</f>
        <v>**</v>
      </c>
      <c r="Q401" s="70">
        <v>44644</v>
      </c>
      <c r="R401" s="70">
        <v>44617</v>
      </c>
      <c r="S401" s="2">
        <f>VLOOKUP(주문[[#This Row],[상품]],품목단위,2,FALSE)</f>
        <v>301109</v>
      </c>
    </row>
    <row r="402" spans="1:19" ht="12">
      <c r="A402" s="1">
        <v>44630</v>
      </c>
      <c r="B402" s="20" t="s">
        <v>57</v>
      </c>
      <c r="C402" s="3" t="s">
        <v>736</v>
      </c>
      <c r="D402" s="1" t="s">
        <v>732</v>
      </c>
      <c r="E402" s="1" t="s">
        <v>424</v>
      </c>
      <c r="I402" s="15">
        <f>VLOOKUP(주문[[#This Row],[상품]],품목단위,3,0)</f>
        <v>1</v>
      </c>
      <c r="J402" s="21" t="e">
        <f>LOOKUP(2,1/((상품자료[상품]=D402)*(상품자료[단위]=I402)*(상품자료[등록일]&lt;=Q402)),상품자료[단가])</f>
        <v>#N/A</v>
      </c>
      <c r="K402" s="3">
        <v>1.5</v>
      </c>
      <c r="L402" s="4" t="e">
        <f>주문[수량]*주문[단가]</f>
        <v>#N/A</v>
      </c>
      <c r="M402" s="4" t="s">
        <v>132</v>
      </c>
      <c r="N402" s="20" t="str">
        <f t="array" ref="N40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괴산고_저_(카레)_1.5kg____취소</v>
      </c>
      <c r="O402" s="20" t="str">
        <f>주문[[#This Row],[식사시간]]&amp;"_"&amp;주문[[#This Row],[상품]]&amp;"_"&amp;주문[[#This Row],[단위]]*주문[[#This Row],[수량]]&amp;"kg"&amp;"_"&amp;주문[[#This Row],[확정여부]]</f>
        <v>저녁_뒷다리(돈육)_1.5kg_취소</v>
      </c>
      <c r="P402" s="3" t="str">
        <f t="array" ref="P402">주문[[#This Row],[돈육두께]]&amp;"*"&amp;주문[[#This Row],[돈육가로]]&amp;"*"&amp;주문[[#This Row],[돈육세로]]</f>
        <v>**</v>
      </c>
      <c r="R402" s="70">
        <v>44617</v>
      </c>
      <c r="S402" s="2">
        <f>VLOOKUP(주문[[#This Row],[상품]],품목단위,2,FALSE)</f>
        <v>301107</v>
      </c>
    </row>
    <row r="403" spans="1:19" ht="12">
      <c r="A403" s="1">
        <v>44634</v>
      </c>
      <c r="B403" s="20" t="s">
        <v>57</v>
      </c>
      <c r="C403" s="3" t="s">
        <v>69</v>
      </c>
      <c r="D403" s="1" t="s">
        <v>737</v>
      </c>
      <c r="E403" s="1" t="s">
        <v>738</v>
      </c>
      <c r="I403" s="15">
        <f>VLOOKUP(주문[[#This Row],[상품]],품목단위,3,0)</f>
        <v>1</v>
      </c>
      <c r="J403" s="21">
        <f>LOOKUP(2,1/((상품자료[상품]=D403)*(상품자료[단위]=I403)*(상품자료[등록일]&lt;=Q403)),상품자료[단가])</f>
        <v>14400</v>
      </c>
      <c r="K403" s="3">
        <v>4</v>
      </c>
      <c r="L403" s="4">
        <f>주문[수량]*주문[단가]</f>
        <v>57600</v>
      </c>
      <c r="M403" s="4"/>
      <c r="N403" s="20" t="str">
        <f t="array" ref="N40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괴산고_저_(찌게)_4kg____</v>
      </c>
      <c r="O403" s="20" t="str">
        <f>주문[[#This Row],[식사시간]]&amp;"_"&amp;주문[[#This Row],[상품]]&amp;"_"&amp;주문[[#This Row],[단위]]*주문[[#This Row],[수량]]&amp;"kg"&amp;"_"&amp;주문[[#This Row],[확정여부]]</f>
        <v>저녁_사태(돈육)_4kg_</v>
      </c>
      <c r="P403" s="3" t="str">
        <f t="array" ref="P403">주문[[#This Row],[돈육두께]]&amp;"*"&amp;주문[[#This Row],[돈육가로]]&amp;"*"&amp;주문[[#This Row],[돈육세로]]</f>
        <v>**</v>
      </c>
      <c r="Q403" s="70">
        <v>44634</v>
      </c>
      <c r="R403" s="70">
        <v>44617</v>
      </c>
      <c r="S403" s="2">
        <f>VLOOKUP(주문[[#This Row],[상품]],품목단위,2,FALSE)</f>
        <v>301105</v>
      </c>
    </row>
    <row r="404" spans="1:19" ht="12">
      <c r="A404" s="1">
        <v>44627</v>
      </c>
      <c r="B404" s="20" t="s">
        <v>57</v>
      </c>
      <c r="C404" s="3" t="s">
        <v>69</v>
      </c>
      <c r="D404" s="1" t="s">
        <v>739</v>
      </c>
      <c r="E404" s="1" t="s">
        <v>733</v>
      </c>
      <c r="I404" s="15">
        <f>VLOOKUP(주문[[#This Row],[상품]],품목단위,3,0)</f>
        <v>1</v>
      </c>
      <c r="J404" s="21" t="e">
        <f>LOOKUP(2,1/((상품자료[상품]=D404)*(상품자료[단위]=I404)*(상품자료[등록일]&lt;=Q404)),상품자료[단가])</f>
        <v>#N/A</v>
      </c>
      <c r="K404" s="3">
        <v>7</v>
      </c>
      <c r="L404" s="4" t="e">
        <f>주문[수량]*주문[단가]</f>
        <v>#N/A</v>
      </c>
      <c r="M404" s="4" t="s">
        <v>132</v>
      </c>
      <c r="N404" s="20" t="str">
        <f t="array" ref="N40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괴산고_저_(불고)_7kg____취소</v>
      </c>
      <c r="O404" s="20" t="str">
        <f>주문[[#This Row],[식사시간]]&amp;"_"&amp;주문[[#This Row],[상품]]&amp;"_"&amp;주문[[#This Row],[단위]]*주문[[#This Row],[수량]]&amp;"kg"&amp;"_"&amp;주문[[#This Row],[확정여부]]</f>
        <v>저녁_삼겹살_7kg_취소</v>
      </c>
      <c r="P404" s="3" t="str">
        <f t="array" ref="P404">주문[[#This Row],[돈육두께]]&amp;"*"&amp;주문[[#This Row],[돈육가로]]&amp;"*"&amp;주문[[#This Row],[돈육세로]]</f>
        <v>**</v>
      </c>
      <c r="R404" s="70">
        <v>44617</v>
      </c>
      <c r="S404" s="2">
        <f>VLOOKUP(주문[[#This Row],[상품]],품목단위,2,FALSE)</f>
        <v>301101</v>
      </c>
    </row>
    <row r="405" spans="1:19" ht="12">
      <c r="A405" s="1">
        <v>44635</v>
      </c>
      <c r="B405" s="20" t="s">
        <v>57</v>
      </c>
      <c r="C405" s="3" t="s">
        <v>69</v>
      </c>
      <c r="D405" s="1" t="s">
        <v>739</v>
      </c>
      <c r="E405" s="1" t="s">
        <v>438</v>
      </c>
      <c r="I405" s="15">
        <f>VLOOKUP(주문[[#This Row],[상품]],품목단위,3,0)</f>
        <v>1</v>
      </c>
      <c r="J405" s="21" t="e">
        <f>LOOKUP(2,1/((상품자료[상품]=D405)*(상품자료[단위]=I405)*(상품자료[등록일]&lt;=Q405)),상품자료[단가])</f>
        <v>#N/A</v>
      </c>
      <c r="K405" s="3">
        <v>23</v>
      </c>
      <c r="L405" s="4" t="e">
        <f>주문[수량]*주문[단가]</f>
        <v>#N/A</v>
      </c>
      <c r="M405" s="4"/>
      <c r="N405" s="20" t="str">
        <f t="array" ref="N40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괴산고_저_(편육)_23kg____</v>
      </c>
      <c r="O405" s="20" t="str">
        <f>주문[[#This Row],[식사시간]]&amp;"_"&amp;주문[[#This Row],[상품]]&amp;"_"&amp;주문[[#This Row],[단위]]*주문[[#This Row],[수량]]&amp;"kg"&amp;"_"&amp;주문[[#This Row],[확정여부]]</f>
        <v>저녁_삼겹살_23kg_</v>
      </c>
      <c r="P405" s="3" t="str">
        <f t="array" ref="P405">주문[[#This Row],[돈육두께]]&amp;"*"&amp;주문[[#This Row],[돈육가로]]&amp;"*"&amp;주문[[#This Row],[돈육세로]]</f>
        <v>**</v>
      </c>
      <c r="R405" s="70">
        <v>44617</v>
      </c>
      <c r="S405" s="2">
        <f>VLOOKUP(주문[[#This Row],[상품]],품목단위,2,FALSE)</f>
        <v>301101</v>
      </c>
    </row>
    <row r="406" spans="1:19" ht="12">
      <c r="A406" s="1">
        <v>44642</v>
      </c>
      <c r="B406" s="20" t="s">
        <v>57</v>
      </c>
      <c r="C406" s="3" t="s">
        <v>69</v>
      </c>
      <c r="D406" s="1" t="s">
        <v>734</v>
      </c>
      <c r="I406" s="15">
        <f>VLOOKUP(주문[[#This Row],[상품]],품목단위,3,0)</f>
        <v>1</v>
      </c>
      <c r="J406" s="21" t="e">
        <f>LOOKUP(2,1/((상품자료[상품]=D406)*(상품자료[단위]=I406)*(상품자료[등록일]&lt;=Q406)),상품자료[단가])</f>
        <v>#N/A</v>
      </c>
      <c r="K406" s="3">
        <v>15</v>
      </c>
      <c r="L406" s="4" t="e">
        <f>주문[수량]*주문[단가]</f>
        <v>#N/A</v>
      </c>
      <c r="M406" s="4"/>
      <c r="N406" s="20" t="str">
        <f t="array" ref="N40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괴산고_저_()_15kg____</v>
      </c>
      <c r="O406" s="20" t="str">
        <f>주문[[#This Row],[식사시간]]&amp;"_"&amp;주문[[#This Row],[상품]]&amp;"_"&amp;주문[[#This Row],[단위]]*주문[[#This Row],[수량]]&amp;"kg"&amp;"_"&amp;주문[[#This Row],[확정여부]]</f>
        <v>저녁_앞다리(돈육)_15kg_</v>
      </c>
      <c r="P406" s="3" t="str">
        <f t="array" ref="P406">주문[[#This Row],[돈육두께]]&amp;"*"&amp;주문[[#This Row],[돈육가로]]&amp;"*"&amp;주문[[#This Row],[돈육세로]]</f>
        <v>**</v>
      </c>
      <c r="R406" s="70">
        <v>44617</v>
      </c>
      <c r="S406" s="2">
        <f>VLOOKUP(주문[[#This Row],[상품]],품목단위,2,FALSE)</f>
        <v>301103</v>
      </c>
    </row>
    <row r="407" spans="1:19" ht="12">
      <c r="A407" s="1">
        <v>44623</v>
      </c>
      <c r="B407" s="20" t="s">
        <v>57</v>
      </c>
      <c r="C407" s="3" t="s">
        <v>17</v>
      </c>
      <c r="D407" s="1" t="s">
        <v>732</v>
      </c>
      <c r="E407" s="1" t="s">
        <v>733</v>
      </c>
      <c r="I407" s="15">
        <f>VLOOKUP(주문[[#This Row],[상품]],품목단위,3,0)</f>
        <v>1</v>
      </c>
      <c r="J407" s="21" t="e">
        <f>LOOKUP(2,1/((상품자료[상품]=D407)*(상품자료[단위]=I407)*(상품자료[등록일]&lt;=Q407)),상품자료[단가])</f>
        <v>#N/A</v>
      </c>
      <c r="K407" s="3">
        <v>50</v>
      </c>
      <c r="L407" s="4" t="e">
        <f>주문[수량]*주문[단가]</f>
        <v>#N/A</v>
      </c>
      <c r="M407" s="4" t="s">
        <v>132</v>
      </c>
      <c r="N407" s="20" t="str">
        <f t="array" ref="N40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괴산고_점_(불고)_50kg____취소</v>
      </c>
      <c r="O407" s="20" t="str">
        <f>주문[[#This Row],[식사시간]]&amp;"_"&amp;주문[[#This Row],[상품]]&amp;"_"&amp;주문[[#This Row],[단위]]*주문[[#This Row],[수량]]&amp;"kg"&amp;"_"&amp;주문[[#This Row],[확정여부]]</f>
        <v>점심_뒷다리(돈육)_50kg_취소</v>
      </c>
      <c r="P407" s="3" t="str">
        <f t="array" ref="P407">주문[[#This Row],[돈육두께]]&amp;"*"&amp;주문[[#This Row],[돈육가로]]&amp;"*"&amp;주문[[#This Row],[돈육세로]]</f>
        <v>**</v>
      </c>
      <c r="R407" s="70">
        <v>44617</v>
      </c>
      <c r="S407" s="2">
        <f>VLOOKUP(주문[[#This Row],[상품]],품목단위,2,FALSE)</f>
        <v>301107</v>
      </c>
    </row>
    <row r="408" spans="1:19" ht="12">
      <c r="A408" s="1">
        <v>44641</v>
      </c>
      <c r="B408" s="20" t="s">
        <v>57</v>
      </c>
      <c r="C408" s="3" t="s">
        <v>17</v>
      </c>
      <c r="D408" s="1" t="s">
        <v>732</v>
      </c>
      <c r="E408" s="1" t="s">
        <v>733</v>
      </c>
      <c r="I408" s="15">
        <f>VLOOKUP(주문[[#This Row],[상품]],품목단위,3,0)</f>
        <v>1</v>
      </c>
      <c r="J408" s="21">
        <f>LOOKUP(2,1/((상품자료[상품]=D408)*(상품자료[단위]=I408)*(상품자료[등록일]&lt;=Q408)),상품자료[단가])</f>
        <v>7700</v>
      </c>
      <c r="K408" s="3">
        <v>18</v>
      </c>
      <c r="L408" s="4">
        <f>주문[수량]*주문[단가]</f>
        <v>138600</v>
      </c>
      <c r="M408" s="4"/>
      <c r="N408" s="20" t="str">
        <f t="array" ref="N40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괴산고_점_(불고)_18kg____</v>
      </c>
      <c r="O408" s="20" t="str">
        <f>주문[[#This Row],[식사시간]]&amp;"_"&amp;주문[[#This Row],[상품]]&amp;"_"&amp;주문[[#This Row],[단위]]*주문[[#This Row],[수량]]&amp;"kg"&amp;"_"&amp;주문[[#This Row],[확정여부]]</f>
        <v>점심_뒷다리(돈육)_18kg_</v>
      </c>
      <c r="P408" s="3" t="str">
        <f t="array" ref="P408">주문[[#This Row],[돈육두께]]&amp;"*"&amp;주문[[#This Row],[돈육가로]]&amp;"*"&amp;주문[[#This Row],[돈육세로]]</f>
        <v>**</v>
      </c>
      <c r="Q408" s="70">
        <v>44641</v>
      </c>
      <c r="R408" s="70">
        <v>44617</v>
      </c>
      <c r="S408" s="2">
        <f>VLOOKUP(주문[[#This Row],[상품]],품목단위,2,FALSE)</f>
        <v>301107</v>
      </c>
    </row>
    <row r="409" spans="1:19" ht="12">
      <c r="A409" s="1">
        <v>44636</v>
      </c>
      <c r="B409" s="20" t="s">
        <v>57</v>
      </c>
      <c r="C409" s="3" t="s">
        <v>17</v>
      </c>
      <c r="D409" s="1" t="s">
        <v>732</v>
      </c>
      <c r="E409" s="1" t="s">
        <v>424</v>
      </c>
      <c r="I409" s="15">
        <f>VLOOKUP(주문[[#This Row],[상품]],품목단위,3,0)</f>
        <v>1</v>
      </c>
      <c r="J409" s="21">
        <f>LOOKUP(2,1/((상품자료[상품]=D409)*(상품자료[단위]=I409)*(상품자료[등록일]&lt;=Q409)),상품자료[단가])</f>
        <v>7700</v>
      </c>
      <c r="K409" s="3">
        <v>11</v>
      </c>
      <c r="L409" s="4">
        <f>주문[수량]*주문[단가]</f>
        <v>84700</v>
      </c>
      <c r="M409" s="4"/>
      <c r="N409" s="20" t="str">
        <f t="array" ref="N40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괴산고_점_(카레)_11kg____</v>
      </c>
      <c r="O409" s="20" t="str">
        <f>주문[[#This Row],[식사시간]]&amp;"_"&amp;주문[[#This Row],[상품]]&amp;"_"&amp;주문[[#This Row],[단위]]*주문[[#This Row],[수량]]&amp;"kg"&amp;"_"&amp;주문[[#This Row],[확정여부]]</f>
        <v>점심_뒷다리(돈육)_11kg_</v>
      </c>
      <c r="P409" s="3" t="str">
        <f t="array" ref="P409">주문[[#This Row],[돈육두께]]&amp;"*"&amp;주문[[#This Row],[돈육가로]]&amp;"*"&amp;주문[[#This Row],[돈육세로]]</f>
        <v>**</v>
      </c>
      <c r="Q409" s="193">
        <v>44636</v>
      </c>
      <c r="R409" s="70">
        <v>44617</v>
      </c>
      <c r="S409" s="2">
        <f>VLOOKUP(주문[[#This Row],[상품]],품목단위,2,FALSE)</f>
        <v>301107</v>
      </c>
    </row>
    <row r="410" spans="1:19" ht="12">
      <c r="A410" s="1">
        <v>44641</v>
      </c>
      <c r="B410" s="20" t="s">
        <v>57</v>
      </c>
      <c r="C410" s="3" t="s">
        <v>17</v>
      </c>
      <c r="D410" s="1" t="s">
        <v>734</v>
      </c>
      <c r="E410" s="1" t="s">
        <v>733</v>
      </c>
      <c r="I410" s="15">
        <f>VLOOKUP(주문[[#This Row],[상품]],품목단위,3,0)</f>
        <v>1</v>
      </c>
      <c r="J410" s="21">
        <f>LOOKUP(2,1/((상품자료[상품]=D410)*(상품자료[단위]=I410)*(상품자료[등록일]&lt;=Q410)),상품자료[단가])</f>
        <v>14400</v>
      </c>
      <c r="K410" s="3">
        <v>30</v>
      </c>
      <c r="L410" s="4">
        <f>주문[수량]*주문[단가]</f>
        <v>432000</v>
      </c>
      <c r="M410" s="4"/>
      <c r="N410" s="20" t="str">
        <f t="array" ref="N4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괴산고_점_(불고)_30kg____</v>
      </c>
      <c r="O410" s="20" t="str">
        <f>주문[[#This Row],[식사시간]]&amp;"_"&amp;주문[[#This Row],[상품]]&amp;"_"&amp;주문[[#This Row],[단위]]*주문[[#This Row],[수량]]&amp;"kg"&amp;"_"&amp;주문[[#This Row],[확정여부]]</f>
        <v>점심_앞다리(돈육)_30kg_</v>
      </c>
      <c r="P410" s="3" t="str">
        <f t="array" ref="P410">주문[[#This Row],[돈육두께]]&amp;"*"&amp;주문[[#This Row],[돈육가로]]&amp;"*"&amp;주문[[#This Row],[돈육세로]]</f>
        <v>**</v>
      </c>
      <c r="Q410" s="70">
        <v>44641</v>
      </c>
      <c r="R410" s="70">
        <v>44617</v>
      </c>
      <c r="S410" s="2">
        <f>VLOOKUP(주문[[#This Row],[상품]],품목단위,2,FALSE)</f>
        <v>301103</v>
      </c>
    </row>
    <row r="411" spans="1:19" ht="12">
      <c r="A411" s="1">
        <v>44651</v>
      </c>
      <c r="B411" s="20" t="s">
        <v>57</v>
      </c>
      <c r="C411" s="3" t="s">
        <v>17</v>
      </c>
      <c r="D411" s="1" t="s">
        <v>734</v>
      </c>
      <c r="E411" s="1" t="s">
        <v>142</v>
      </c>
      <c r="I411" s="15">
        <f>VLOOKUP(주문[[#This Row],[상품]],품목단위,3,0)</f>
        <v>1</v>
      </c>
      <c r="J411" s="21">
        <f>LOOKUP(2,1/((상품자료[상품]=D411)*(상품자료[단위]=I411)*(상품자료[등록일]&lt;=Q411)),상품자료[단가])</f>
        <v>14400</v>
      </c>
      <c r="K411" s="3">
        <v>48</v>
      </c>
      <c r="L411" s="4">
        <f>주문[수량]*주문[단가]</f>
        <v>691200</v>
      </c>
      <c r="M411" s="4"/>
      <c r="N411" s="20" t="str">
        <f t="array" ref="N4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괴산고_점_(불고)_48kg____</v>
      </c>
      <c r="O411" s="20" t="str">
        <f>주문[[#This Row],[식사시간]]&amp;"_"&amp;주문[[#This Row],[상품]]&amp;"_"&amp;주문[[#This Row],[단위]]*주문[[#This Row],[수량]]&amp;"kg"&amp;"_"&amp;주문[[#This Row],[확정여부]]</f>
        <v>점심_앞다리(돈육)_48kg_</v>
      </c>
      <c r="P411" s="3" t="str">
        <f t="array" ref="P411">주문[[#This Row],[돈육두께]]&amp;"*"&amp;주문[[#This Row],[돈육가로]]&amp;"*"&amp;주문[[#This Row],[돈육세로]]</f>
        <v>**</v>
      </c>
      <c r="Q411" s="70">
        <v>44651</v>
      </c>
      <c r="R411" s="70">
        <v>44617</v>
      </c>
      <c r="S411" s="2">
        <f>VLOOKUP(주문[[#This Row],[상품]],품목단위,2,FALSE)</f>
        <v>301103</v>
      </c>
    </row>
    <row r="412" spans="1:19" ht="12">
      <c r="A412" s="1">
        <v>44622</v>
      </c>
      <c r="B412" s="20" t="s">
        <v>51</v>
      </c>
      <c r="C412" s="3" t="s">
        <v>68</v>
      </c>
      <c r="D412" s="1" t="s">
        <v>730</v>
      </c>
      <c r="I412" s="15">
        <f>VLOOKUP(주문[[#This Row],[상품]],품목단위,3,0)</f>
        <v>1</v>
      </c>
      <c r="J412" s="21">
        <f>LOOKUP(2,1/((상품자료[상품]=D412)*(상품자료[단위]=I412)*(상품자료[등록일]&lt;=Q412)),상품자료[단가])</f>
        <v>46200</v>
      </c>
      <c r="K412" s="3">
        <v>1</v>
      </c>
      <c r="L412" s="4">
        <f>주문[수량]*주문[단가]</f>
        <v>46200</v>
      </c>
      <c r="M412" s="4"/>
      <c r="N412" s="20" t="str">
        <f t="array" ref="N4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청천초_공_()_1kg____</v>
      </c>
      <c r="O412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412" s="3" t="str">
        <f t="array" ref="P412">주문[[#This Row],[돈육두께]]&amp;"*"&amp;주문[[#This Row],[돈육가로]]&amp;"*"&amp;주문[[#This Row],[돈육세로]]</f>
        <v>**</v>
      </c>
      <c r="Q412" s="70">
        <v>44622</v>
      </c>
      <c r="S412" s="2" t="str">
        <f>VLOOKUP(주문[[#This Row],[상품]],품목단위,2,FALSE)</f>
        <v>gs00012</v>
      </c>
    </row>
    <row r="413" spans="1:19" ht="12">
      <c r="A413" s="1">
        <v>44622</v>
      </c>
      <c r="B413" s="20" t="s">
        <v>51</v>
      </c>
      <c r="C413" s="3" t="s">
        <v>740</v>
      </c>
      <c r="D413" s="1" t="s">
        <v>741</v>
      </c>
      <c r="I413" s="15">
        <f>VLOOKUP(주문[[#This Row],[상품]],품목단위,3,0)</f>
        <v>10</v>
      </c>
      <c r="J413" s="21">
        <f>LOOKUP(2,1/((상품자료[상품]=D413)*(상품자료[단위]=I413)*(상품자료[등록일]&lt;=Q413)),상품자료[단가])</f>
        <v>41000</v>
      </c>
      <c r="K413" s="3">
        <v>11</v>
      </c>
      <c r="L413" s="4">
        <f>주문[수량]*주문[단가]</f>
        <v>451000</v>
      </c>
      <c r="M413" s="4"/>
      <c r="N413" s="20" t="str">
        <f t="array" ref="N4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청천초_공_()_110kg____</v>
      </c>
      <c r="O413" s="20" t="str">
        <f>주문[[#This Row],[식사시간]]&amp;"_"&amp;주문[[#This Row],[상품]]&amp;"_"&amp;주문[[#This Row],[단위]]*주문[[#This Row],[수량]]&amp;"kg"&amp;"_"&amp;주문[[#This Row],[확정여부]]</f>
        <v>공통_백미(유)_110kg_</v>
      </c>
      <c r="P413" s="3" t="str">
        <f t="array" ref="P413">주문[[#This Row],[돈육두께]]&amp;"*"&amp;주문[[#This Row],[돈육가로]]&amp;"*"&amp;주문[[#This Row],[돈육세로]]</f>
        <v>**</v>
      </c>
      <c r="Q413" s="70">
        <v>44622</v>
      </c>
      <c r="S413" s="2" t="str">
        <f>VLOOKUP(주문[[#This Row],[상품]],품목단위,2,FALSE)</f>
        <v>gs00079</v>
      </c>
    </row>
    <row r="414" spans="1:19" ht="12">
      <c r="A414" s="1">
        <v>44622</v>
      </c>
      <c r="B414" s="20" t="s">
        <v>51</v>
      </c>
      <c r="C414" s="3" t="s">
        <v>740</v>
      </c>
      <c r="D414" s="1" t="s">
        <v>26</v>
      </c>
      <c r="I414" s="15">
        <f>VLOOKUP(주문[[#This Row],[상품]],품목단위,3,0)</f>
        <v>10</v>
      </c>
      <c r="J414" s="21">
        <f>LOOKUP(2,1/((상품자료[상품]=D414)*(상품자료[단위]=I414)*(상품자료[등록일]&lt;=Q414)),상품자료[단가])</f>
        <v>42500</v>
      </c>
      <c r="K414" s="3">
        <v>4</v>
      </c>
      <c r="L414" s="4">
        <f>주문[수량]*주문[단가]</f>
        <v>170000</v>
      </c>
      <c r="M414" s="4"/>
      <c r="N414" s="20" t="str">
        <f t="array" ref="N4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청천초_공_()_40kg____</v>
      </c>
      <c r="O414" s="20" t="str">
        <f>주문[[#This Row],[식사시간]]&amp;"_"&amp;주문[[#This Row],[상품]]&amp;"_"&amp;주문[[#This Row],[단위]]*주문[[#This Row],[수량]]&amp;"kg"&amp;"_"&amp;주문[[#This Row],[확정여부]]</f>
        <v>공통_찹쌀백미(유)_40kg_</v>
      </c>
      <c r="P414" s="3" t="str">
        <f t="array" ref="P414">주문[[#This Row],[돈육두께]]&amp;"*"&amp;주문[[#This Row],[돈육가로]]&amp;"*"&amp;주문[[#This Row],[돈육세로]]</f>
        <v>**</v>
      </c>
      <c r="Q414" s="70">
        <v>44622</v>
      </c>
      <c r="S414" s="2" t="str">
        <f>VLOOKUP(주문[[#This Row],[상품]],품목단위,2,FALSE)</f>
        <v>gs00148</v>
      </c>
    </row>
    <row r="415" spans="1:19" ht="12">
      <c r="A415" s="1">
        <v>44637</v>
      </c>
      <c r="B415" s="20" t="s">
        <v>36</v>
      </c>
      <c r="C415" s="3" t="s">
        <v>746</v>
      </c>
      <c r="D415" s="1" t="s">
        <v>747</v>
      </c>
      <c r="I415" s="15">
        <f>VLOOKUP(주문[[#This Row],[상품]],품목단위,3,0)</f>
        <v>10</v>
      </c>
      <c r="J415" s="21">
        <f>LOOKUP(2,1/((상품자료[상품]=D415)*(상품자료[단위]=I415)*(상품자료[등록일]&lt;=Q415)),상품자료[단가])</f>
        <v>41000</v>
      </c>
      <c r="K415" s="3">
        <v>6</v>
      </c>
      <c r="L415" s="4">
        <f>주문[수량]*주문[단가]</f>
        <v>246000</v>
      </c>
      <c r="M415" s="4"/>
      <c r="N415" s="20" t="str">
        <f t="array" ref="N4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사리어_공_()_60kg____</v>
      </c>
      <c r="O415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415" s="3" t="str">
        <f t="array" ref="P415">주문[[#This Row],[돈육두께]]&amp;"*"&amp;주문[[#This Row],[돈육가로]]&amp;"*"&amp;주문[[#This Row],[돈육세로]]</f>
        <v>**</v>
      </c>
      <c r="Q415" s="70">
        <v>44637</v>
      </c>
      <c r="S415" s="2" t="str">
        <f>VLOOKUP(주문[[#This Row],[상품]],품목단위,2,FALSE)</f>
        <v>gs00079</v>
      </c>
    </row>
    <row r="416" spans="1:19" ht="12">
      <c r="A416" s="1">
        <v>44637</v>
      </c>
      <c r="B416" s="20" t="s">
        <v>36</v>
      </c>
      <c r="C416" s="3" t="s">
        <v>746</v>
      </c>
      <c r="D416" s="1" t="s">
        <v>748</v>
      </c>
      <c r="I416" s="15">
        <f>VLOOKUP(주문[[#This Row],[상품]],품목단위,3,0)</f>
        <v>1</v>
      </c>
      <c r="J416" s="21">
        <f>LOOKUP(2,1/((상품자료[상품]=D416)*(상품자료[단위]=I416)*(상품자료[등록일]&lt;=Q416)),상품자료[단가])</f>
        <v>46200</v>
      </c>
      <c r="K416" s="3">
        <v>1</v>
      </c>
      <c r="L416" s="4">
        <f>주문[수량]*주문[단가]</f>
        <v>46200</v>
      </c>
      <c r="M416" s="4"/>
      <c r="N416" s="20" t="str">
        <f t="array" ref="N4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사리어_공_()_1kg____</v>
      </c>
      <c r="O416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416" s="3" t="str">
        <f t="array" ref="P416">주문[[#This Row],[돈육두께]]&amp;"*"&amp;주문[[#This Row],[돈육가로]]&amp;"*"&amp;주문[[#This Row],[돈육세로]]</f>
        <v>**</v>
      </c>
      <c r="Q416" s="70">
        <v>44637</v>
      </c>
      <c r="S416" s="2" t="str">
        <f>VLOOKUP(주문[[#This Row],[상품]],품목단위,2,FALSE)</f>
        <v>gs00012</v>
      </c>
    </row>
    <row r="417" spans="1:19" ht="12">
      <c r="A417" s="1">
        <v>44637</v>
      </c>
      <c r="B417" s="20" t="s">
        <v>36</v>
      </c>
      <c r="C417" s="3" t="s">
        <v>746</v>
      </c>
      <c r="D417" s="1" t="s">
        <v>749</v>
      </c>
      <c r="I417" s="15">
        <f>VLOOKUP(주문[[#This Row],[상품]],품목단위,3,0)</f>
        <v>1</v>
      </c>
      <c r="J417" s="21">
        <f>LOOKUP(2,1/((상품자료[상품]=D417)*(상품자료[단위]=I417)*(상품자료[등록일]&lt;=Q417)),상품자료[단가])</f>
        <v>13880</v>
      </c>
      <c r="K417" s="3">
        <v>1</v>
      </c>
      <c r="L417" s="4">
        <f>주문[수량]*주문[단가]</f>
        <v>13880</v>
      </c>
      <c r="M417" s="4"/>
      <c r="N417" s="20" t="str">
        <f t="array" ref="N4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사리어_공_()_1kg____</v>
      </c>
      <c r="O417" s="20" t="str">
        <f>주문[[#This Row],[식사시간]]&amp;"_"&amp;주문[[#This Row],[상품]]&amp;"_"&amp;주문[[#This Row],[단위]]*주문[[#This Row],[수량]]&amp;"kg"&amp;"_"&amp;주문[[#This Row],[확정여부]]</f>
        <v>공통_혼합5곡(무)_1kg_</v>
      </c>
      <c r="P417" s="3" t="str">
        <f t="array" ref="P417">주문[[#This Row],[돈육두께]]&amp;"*"&amp;주문[[#This Row],[돈육가로]]&amp;"*"&amp;주문[[#This Row],[돈육세로]]</f>
        <v>**</v>
      </c>
      <c r="Q417" s="70">
        <v>44637</v>
      </c>
      <c r="S417" s="2" t="str">
        <f>VLOOKUP(주문[[#This Row],[상품]],품목단위,2,FALSE)</f>
        <v>gs00175</v>
      </c>
    </row>
    <row r="418" spans="1:19" ht="12">
      <c r="A418" s="1">
        <v>44631</v>
      </c>
      <c r="B418" s="20" t="s">
        <v>36</v>
      </c>
      <c r="C418" s="3" t="s">
        <v>746</v>
      </c>
      <c r="D418" s="1" t="s">
        <v>750</v>
      </c>
      <c r="E418" s="1" t="s">
        <v>751</v>
      </c>
      <c r="I418" s="15">
        <f>VLOOKUP(주문[[#This Row],[상품]],품목단위,3,0)</f>
        <v>1</v>
      </c>
      <c r="J418" s="21">
        <f>LOOKUP(2,1/((상품자료[상품]=D418)*(상품자료[단위]=I418)*(상품자료[등록일]&lt;=Q418)),상품자료[단가])</f>
        <v>27700</v>
      </c>
      <c r="K418" s="3">
        <v>3</v>
      </c>
      <c r="L418" s="4">
        <f>주문[수량]*주문[단가]</f>
        <v>83100</v>
      </c>
      <c r="M418" s="4"/>
      <c r="N418" s="20" t="str">
        <f t="array" ref="N4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사리어_공_(볶음)_3kg____</v>
      </c>
      <c r="O418" s="20" t="str">
        <f>주문[[#This Row],[식사시간]]&amp;"_"&amp;주문[[#This Row],[상품]]&amp;"_"&amp;주문[[#This Row],[단위]]*주문[[#This Row],[수량]]&amp;"kg"&amp;"_"&amp;주문[[#This Row],[확정여부]]</f>
        <v>공통_목심살(돈육)_3kg_</v>
      </c>
      <c r="P418" s="3" t="str">
        <f t="array" ref="P418">주문[[#This Row],[돈육두께]]&amp;"*"&amp;주문[[#This Row],[돈육가로]]&amp;"*"&amp;주문[[#This Row],[돈육세로]]</f>
        <v>**</v>
      </c>
      <c r="Q418" s="70">
        <v>44631</v>
      </c>
      <c r="R418" s="70">
        <v>44620</v>
      </c>
      <c r="S418" s="2">
        <f>VLOOKUP(주문[[#This Row],[상품]],품목단위,2,FALSE)</f>
        <v>301102</v>
      </c>
    </row>
    <row r="419" spans="1:19" ht="12">
      <c r="A419" s="1">
        <v>44628</v>
      </c>
      <c r="B419" s="20" t="s">
        <v>36</v>
      </c>
      <c r="C419" s="3" t="s">
        <v>746</v>
      </c>
      <c r="D419" s="1" t="s">
        <v>121</v>
      </c>
      <c r="E419" s="1" t="s">
        <v>410</v>
      </c>
      <c r="I419" s="15">
        <f>VLOOKUP(주문[[#This Row],[상품]],품목단위,3,0)</f>
        <v>1</v>
      </c>
      <c r="J419" s="21">
        <f>LOOKUP(2,1/((상품자료[상품]=D419)*(상품자료[단위]=I419)*(상품자료[등록일]&lt;=Q419)),상품자료[단가])</f>
        <v>14400</v>
      </c>
      <c r="K419" s="3">
        <v>2</v>
      </c>
      <c r="L419" s="4">
        <f>주문[수량]*주문[단가]</f>
        <v>28800</v>
      </c>
      <c r="M419" s="4"/>
      <c r="N419" s="20" t="str">
        <f t="array" ref="N4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사리어_공_(갈아)_2kg____</v>
      </c>
      <c r="O419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419" s="3" t="str">
        <f t="array" ref="P419">주문[[#This Row],[돈육두께]]&amp;"*"&amp;주문[[#This Row],[돈육가로]]&amp;"*"&amp;주문[[#This Row],[돈육세로]]</f>
        <v>**</v>
      </c>
      <c r="Q419" s="70">
        <v>44628</v>
      </c>
      <c r="R419" s="70">
        <v>44620</v>
      </c>
      <c r="S419" s="2">
        <f>VLOOKUP(주문[[#This Row],[상품]],품목단위,2,FALSE)</f>
        <v>301103</v>
      </c>
    </row>
    <row r="420" spans="1:19" ht="12">
      <c r="A420" s="1">
        <v>44641</v>
      </c>
      <c r="B420" s="20" t="s">
        <v>36</v>
      </c>
      <c r="C420" s="3" t="s">
        <v>746</v>
      </c>
      <c r="D420" s="1" t="s">
        <v>121</v>
      </c>
      <c r="E420" s="1" t="s">
        <v>751</v>
      </c>
      <c r="I420" s="15">
        <f>VLOOKUP(주문[[#This Row],[상품]],품목단위,3,0)</f>
        <v>1</v>
      </c>
      <c r="J420" s="21">
        <f>LOOKUP(2,1/((상품자료[상품]=D420)*(상품자료[단위]=I420)*(상품자료[등록일]&lt;=Q420)),상품자료[단가])</f>
        <v>14400</v>
      </c>
      <c r="K420" s="3">
        <v>2</v>
      </c>
      <c r="L420" s="4">
        <f>주문[수량]*주문[단가]</f>
        <v>28800</v>
      </c>
      <c r="M420" s="4"/>
      <c r="N420" s="20" t="str">
        <f t="array" ref="N4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사리어_공_(볶음)_2kg____</v>
      </c>
      <c r="O420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420" s="3" t="str">
        <f t="array" ref="P420">주문[[#This Row],[돈육두께]]&amp;"*"&amp;주문[[#This Row],[돈육가로]]&amp;"*"&amp;주문[[#This Row],[돈육세로]]</f>
        <v>**</v>
      </c>
      <c r="Q420" s="70">
        <v>44641</v>
      </c>
      <c r="R420" s="70">
        <v>44620</v>
      </c>
      <c r="S420" s="2">
        <f>VLOOKUP(주문[[#This Row],[상품]],품목단위,2,FALSE)</f>
        <v>301103</v>
      </c>
    </row>
    <row r="421" spans="1:19" ht="12">
      <c r="A421" s="1">
        <v>44649</v>
      </c>
      <c r="B421" s="20" t="s">
        <v>36</v>
      </c>
      <c r="C421" s="3" t="s">
        <v>746</v>
      </c>
      <c r="D421" s="1" t="s">
        <v>121</v>
      </c>
      <c r="E421" s="1" t="s">
        <v>751</v>
      </c>
      <c r="I421" s="15">
        <f>VLOOKUP(주문[[#This Row],[상품]],품목단위,3,0)</f>
        <v>1</v>
      </c>
      <c r="J421" s="21" t="e">
        <f>LOOKUP(2,1/((상품자료[상품]=D421)*(상품자료[단위]=I421)*(상품자료[등록일]&lt;=Q421)),상품자료[단가])</f>
        <v>#N/A</v>
      </c>
      <c r="K421" s="3">
        <v>3</v>
      </c>
      <c r="L421" s="4" t="e">
        <f>주문[수량]*주문[단가]</f>
        <v>#N/A</v>
      </c>
      <c r="M421" s="4"/>
      <c r="N421" s="20" t="str">
        <f t="array" ref="N4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사리어_공_(볶음)_3kg____</v>
      </c>
      <c r="O421" s="20" t="str">
        <f>주문[[#This Row],[식사시간]]&amp;"_"&amp;주문[[#This Row],[상품]]&amp;"_"&amp;주문[[#This Row],[단위]]*주문[[#This Row],[수량]]&amp;"kg"&amp;"_"&amp;주문[[#This Row],[확정여부]]</f>
        <v>공통_앞다리(돈육)_3kg_</v>
      </c>
      <c r="P421" s="3" t="str">
        <f t="array" ref="P421">주문[[#This Row],[돈육두께]]&amp;"*"&amp;주문[[#This Row],[돈육가로]]&amp;"*"&amp;주문[[#This Row],[돈육세로]]</f>
        <v>**</v>
      </c>
      <c r="R421" s="70">
        <v>44620</v>
      </c>
      <c r="S421" s="2">
        <f>VLOOKUP(주문[[#This Row],[상품]],품목단위,2,FALSE)</f>
        <v>301103</v>
      </c>
    </row>
    <row r="422" spans="1:19" ht="12">
      <c r="A422" s="1">
        <v>44636</v>
      </c>
      <c r="B422" s="20" t="s">
        <v>36</v>
      </c>
      <c r="C422" s="3" t="s">
        <v>68</v>
      </c>
      <c r="D422" s="1" t="s">
        <v>752</v>
      </c>
      <c r="E422" s="1" t="s">
        <v>142</v>
      </c>
      <c r="I422" s="15">
        <f>VLOOKUP(주문[[#This Row],[상품]],품목단위,3,0)</f>
        <v>1</v>
      </c>
      <c r="J422" s="21">
        <f>LOOKUP(2,1/((상품자료[상품]=D422)*(상품자료[단위]=I422)*(상품자료[등록일]&lt;=Q422)),상품자료[단가])</f>
        <v>7700</v>
      </c>
      <c r="K422" s="3">
        <v>3</v>
      </c>
      <c r="L422" s="4">
        <f>주문[수량]*주문[단가]</f>
        <v>23100</v>
      </c>
      <c r="M422" s="4"/>
      <c r="N422" s="20" t="str">
        <f t="array" ref="N4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사리어_공_(불고)_3kg____</v>
      </c>
      <c r="O422" s="20" t="str">
        <f>주문[[#This Row],[식사시간]]&amp;"_"&amp;주문[[#This Row],[상품]]&amp;"_"&amp;주문[[#This Row],[단위]]*주문[[#This Row],[수량]]&amp;"kg"&amp;"_"&amp;주문[[#This Row],[확정여부]]</f>
        <v>공통_뒷다리(돈육)_3kg_</v>
      </c>
      <c r="P422" s="3" t="str">
        <f t="array" ref="P422">주문[[#This Row],[돈육두께]]&amp;"*"&amp;주문[[#This Row],[돈육가로]]&amp;"*"&amp;주문[[#This Row],[돈육세로]]</f>
        <v>**</v>
      </c>
      <c r="Q422" s="193">
        <v>44636</v>
      </c>
      <c r="R422" s="70">
        <v>44620</v>
      </c>
      <c r="S422" s="2">
        <f>VLOOKUP(주문[[#This Row],[상품]],품목단위,2,FALSE)</f>
        <v>301107</v>
      </c>
    </row>
    <row r="423" spans="1:19" ht="12">
      <c r="A423" s="1">
        <v>44628</v>
      </c>
      <c r="B423" s="20" t="s">
        <v>31</v>
      </c>
      <c r="C423" s="3" t="s">
        <v>753</v>
      </c>
      <c r="D423" s="1" t="s">
        <v>121</v>
      </c>
      <c r="E423" s="1" t="s">
        <v>754</v>
      </c>
      <c r="F423" s="44" t="s">
        <v>755</v>
      </c>
      <c r="I423" s="15">
        <f>VLOOKUP(주문[[#This Row],[상품]],품목단위,3,0)</f>
        <v>1</v>
      </c>
      <c r="J423" s="21">
        <f>LOOKUP(2,1/((상품자료[상품]=D423)*(상품자료[단위]=I423)*(상품자료[등록일]&lt;=Q423)),상품자료[단가])</f>
        <v>14400</v>
      </c>
      <c r="K423" s="3">
        <v>1</v>
      </c>
      <c r="L423" s="4">
        <f>주문[수량]*주문[단가]</f>
        <v>14400</v>
      </c>
      <c r="M423" s="4"/>
      <c r="N423" s="20" t="str">
        <f t="array" ref="N4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전원어_공_(짜장)_1kg_갈아서___</v>
      </c>
      <c r="O423" s="20" t="str">
        <f>주문[[#This Row],[식사시간]]&amp;"_"&amp;주문[[#This Row],[상품]]&amp;"_"&amp;주문[[#This Row],[단위]]*주문[[#This Row],[수량]]&amp;"kg"&amp;"_"&amp;주문[[#This Row],[확정여부]]</f>
        <v>공통_앞다리(돈육)_1kg_</v>
      </c>
      <c r="P423" s="3" t="str">
        <f t="array" ref="P423">주문[[#This Row],[돈육두께]]&amp;"*"&amp;주문[[#This Row],[돈육가로]]&amp;"*"&amp;주문[[#This Row],[돈육세로]]</f>
        <v>갈아서**</v>
      </c>
      <c r="Q423" s="70">
        <v>44628</v>
      </c>
      <c r="R423" s="70">
        <v>44622</v>
      </c>
      <c r="S423" s="2">
        <f>VLOOKUP(주문[[#This Row],[상품]],품목단위,2,FALSE)</f>
        <v>301103</v>
      </c>
    </row>
    <row r="424" spans="1:19" ht="12">
      <c r="A424" s="1">
        <v>44631</v>
      </c>
      <c r="B424" s="20" t="s">
        <v>31</v>
      </c>
      <c r="C424" s="3" t="s">
        <v>753</v>
      </c>
      <c r="D424" s="1" t="s">
        <v>756</v>
      </c>
      <c r="E424" s="1" t="s">
        <v>757</v>
      </c>
      <c r="F424" s="44" t="s">
        <v>568</v>
      </c>
      <c r="I424" s="15">
        <f>VLOOKUP(주문[[#This Row],[상품]],품목단위,3,0)</f>
        <v>1</v>
      </c>
      <c r="J424" s="21">
        <f>LOOKUP(2,1/((상품자료[상품]=D424)*(상품자료[단위]=I424)*(상품자료[등록일]&lt;=Q424)),상품자료[단가])</f>
        <v>27700</v>
      </c>
      <c r="K424" s="3">
        <v>2</v>
      </c>
      <c r="L424" s="4">
        <f>주문[수량]*주문[단가]</f>
        <v>55400</v>
      </c>
      <c r="M424" s="4"/>
      <c r="N424" s="20" t="str">
        <f t="array" ref="N4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전원어_공_(볶음)_2kg_얇게___</v>
      </c>
      <c r="O424" s="20" t="str">
        <f>주문[[#This Row],[식사시간]]&amp;"_"&amp;주문[[#This Row],[상품]]&amp;"_"&amp;주문[[#This Row],[단위]]*주문[[#This Row],[수량]]&amp;"kg"&amp;"_"&amp;주문[[#This Row],[확정여부]]</f>
        <v>공통_목심살(돈육)_2kg_</v>
      </c>
      <c r="P424" s="3" t="str">
        <f t="array" ref="P424">주문[[#This Row],[돈육두께]]&amp;"*"&amp;주문[[#This Row],[돈육가로]]&amp;"*"&amp;주문[[#This Row],[돈육세로]]</f>
        <v>얇게**</v>
      </c>
      <c r="Q424" s="70">
        <v>44631</v>
      </c>
      <c r="R424" s="70">
        <v>44622</v>
      </c>
      <c r="S424" s="2">
        <f>VLOOKUP(주문[[#This Row],[상품]],품목단위,2,FALSE)</f>
        <v>301102</v>
      </c>
    </row>
    <row r="425" spans="1:19" ht="12">
      <c r="A425" s="1">
        <v>44636</v>
      </c>
      <c r="B425" s="20" t="s">
        <v>31</v>
      </c>
      <c r="C425" s="3" t="s">
        <v>753</v>
      </c>
      <c r="D425" s="1" t="s">
        <v>121</v>
      </c>
      <c r="E425" s="1" t="s">
        <v>142</v>
      </c>
      <c r="F425" s="44" t="s">
        <v>568</v>
      </c>
      <c r="I425" s="15">
        <f>VLOOKUP(주문[[#This Row],[상품]],품목단위,3,0)</f>
        <v>1</v>
      </c>
      <c r="J425" s="21">
        <f>LOOKUP(2,1/((상품자료[상품]=D425)*(상품자료[단위]=I425)*(상품자료[등록일]&lt;=Q425)),상품자료[단가])</f>
        <v>14400</v>
      </c>
      <c r="K425" s="3">
        <v>2</v>
      </c>
      <c r="L425" s="4">
        <f>주문[수량]*주문[단가]</f>
        <v>28800</v>
      </c>
      <c r="M425" s="4"/>
      <c r="N425" s="20" t="str">
        <f t="array" ref="N4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전원어_공_(불고)_2kg_얇게___</v>
      </c>
      <c r="O425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425" s="3" t="str">
        <f t="array" ref="P425">주문[[#This Row],[돈육두께]]&amp;"*"&amp;주문[[#This Row],[돈육가로]]&amp;"*"&amp;주문[[#This Row],[돈육세로]]</f>
        <v>얇게**</v>
      </c>
      <c r="Q425" s="193">
        <v>44636</v>
      </c>
      <c r="R425" s="70">
        <v>44622</v>
      </c>
      <c r="S425" s="2">
        <f>VLOOKUP(주문[[#This Row],[상품]],품목단위,2,FALSE)</f>
        <v>301103</v>
      </c>
    </row>
    <row r="426" spans="1:19" ht="12">
      <c r="A426" s="1">
        <v>44641</v>
      </c>
      <c r="B426" s="20" t="s">
        <v>31</v>
      </c>
      <c r="C426" s="3" t="s">
        <v>68</v>
      </c>
      <c r="D426" s="1" t="s">
        <v>121</v>
      </c>
      <c r="E426" s="1" t="s">
        <v>757</v>
      </c>
      <c r="F426" s="44" t="s">
        <v>568</v>
      </c>
      <c r="I426" s="15">
        <f>VLOOKUP(주문[[#This Row],[상품]],품목단위,3,0)</f>
        <v>1</v>
      </c>
      <c r="J426" s="21">
        <f>LOOKUP(2,1/((상품자료[상품]=D426)*(상품자료[단위]=I426)*(상품자료[등록일]&lt;=Q426)),상품자료[단가])</f>
        <v>14400</v>
      </c>
      <c r="K426" s="3">
        <v>2</v>
      </c>
      <c r="L426" s="4">
        <f>주문[수량]*주문[단가]</f>
        <v>28800</v>
      </c>
      <c r="M426" s="4"/>
      <c r="N426" s="20" t="str">
        <f t="array" ref="N4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전원어_공_(볶음)_2kg_얇게___</v>
      </c>
      <c r="O426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426" s="3" t="str">
        <f t="array" ref="P426">주문[[#This Row],[돈육두께]]&amp;"*"&amp;주문[[#This Row],[돈육가로]]&amp;"*"&amp;주문[[#This Row],[돈육세로]]</f>
        <v>얇게**</v>
      </c>
      <c r="Q426" s="70">
        <v>44641</v>
      </c>
      <c r="R426" s="70">
        <v>44622</v>
      </c>
      <c r="S426" s="2">
        <f>VLOOKUP(주문[[#This Row],[상품]],품목단위,2,FALSE)</f>
        <v>301103</v>
      </c>
    </row>
    <row r="427" spans="1:19" ht="12">
      <c r="A427" s="1">
        <v>44649</v>
      </c>
      <c r="B427" s="20" t="s">
        <v>31</v>
      </c>
      <c r="C427" s="3" t="s">
        <v>753</v>
      </c>
      <c r="D427" s="1" t="s">
        <v>121</v>
      </c>
      <c r="E427" s="1" t="s">
        <v>757</v>
      </c>
      <c r="F427" s="44" t="s">
        <v>568</v>
      </c>
      <c r="I427" s="15">
        <f>VLOOKUP(주문[[#This Row],[상품]],품목단위,3,0)</f>
        <v>1</v>
      </c>
      <c r="J427" s="21" t="e">
        <f>LOOKUP(2,1/((상품자료[상품]=D427)*(상품자료[단위]=I427)*(상품자료[등록일]&lt;=Q427)),상품자료[단가])</f>
        <v>#N/A</v>
      </c>
      <c r="K427" s="3">
        <v>2</v>
      </c>
      <c r="L427" s="4" t="e">
        <f>주문[수량]*주문[단가]</f>
        <v>#N/A</v>
      </c>
      <c r="M427" s="4"/>
      <c r="N427" s="20" t="str">
        <f t="array" ref="N4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전원어_공_(볶음)_2kg_얇게___</v>
      </c>
      <c r="O427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427" s="3" t="str">
        <f t="array" ref="P427">주문[[#This Row],[돈육두께]]&amp;"*"&amp;주문[[#This Row],[돈육가로]]&amp;"*"&amp;주문[[#This Row],[돈육세로]]</f>
        <v>얇게**</v>
      </c>
      <c r="R427" s="70">
        <v>44622</v>
      </c>
      <c r="S427" s="2">
        <f>VLOOKUP(주문[[#This Row],[상품]],품목단위,2,FALSE)</f>
        <v>301103</v>
      </c>
    </row>
    <row r="428" spans="1:19" ht="12">
      <c r="A428" s="1">
        <v>44624</v>
      </c>
      <c r="B428" s="20" t="s">
        <v>45</v>
      </c>
      <c r="C428" s="3" t="s">
        <v>759</v>
      </c>
      <c r="D428" s="1" t="s">
        <v>760</v>
      </c>
      <c r="I428" s="15">
        <f>VLOOKUP(주문[[#This Row],[상품]],품목단위,3,0)</f>
        <v>10</v>
      </c>
      <c r="J428" s="21">
        <f>LOOKUP(2,1/((상품자료[상품]=D428)*(상품자료[단위]=I428)*(상품자료[등록일]&lt;=Q428)),상품자료[단가])</f>
        <v>41000</v>
      </c>
      <c r="K428" s="3">
        <v>17</v>
      </c>
      <c r="L428" s="4">
        <f>주문[수량]*주문[단가]</f>
        <v>697000</v>
      </c>
      <c r="M428" s="4"/>
      <c r="N428" s="20" t="str">
        <f t="array" ref="N4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동인초_공_()_170kg____</v>
      </c>
      <c r="O428" s="20" t="str">
        <f>주문[[#This Row],[식사시간]]&amp;"_"&amp;주문[[#This Row],[상품]]&amp;"_"&amp;주문[[#This Row],[단위]]*주문[[#This Row],[수량]]&amp;"kg"&amp;"_"&amp;주문[[#This Row],[확정여부]]</f>
        <v>공통_백미(유)_170kg_</v>
      </c>
      <c r="P428" s="3" t="str">
        <f t="array" ref="P428">주문[[#This Row],[돈육두께]]&amp;"*"&amp;주문[[#This Row],[돈육가로]]&amp;"*"&amp;주문[[#This Row],[돈육세로]]</f>
        <v>**</v>
      </c>
      <c r="Q428" s="70">
        <v>44624</v>
      </c>
      <c r="R428" s="70"/>
      <c r="S428" s="2" t="str">
        <f>VLOOKUP(주문[[#This Row],[상품]],품목단위,2,FALSE)</f>
        <v>gs00079</v>
      </c>
    </row>
    <row r="429" spans="1:19" ht="12">
      <c r="A429" s="1">
        <v>44624</v>
      </c>
      <c r="B429" s="20" t="s">
        <v>45</v>
      </c>
      <c r="C429" s="3" t="s">
        <v>759</v>
      </c>
      <c r="D429" s="1" t="s">
        <v>761</v>
      </c>
      <c r="I429" s="15">
        <f>VLOOKUP(주문[[#This Row],[상품]],품목단위,3,0)</f>
        <v>10</v>
      </c>
      <c r="J429" s="21">
        <f>LOOKUP(2,1/((상품자료[상품]=D429)*(상품자료[단위]=I429)*(상품자료[등록일]&lt;=Q429)),상품자료[단가])</f>
        <v>42500</v>
      </c>
      <c r="K429" s="3">
        <v>6</v>
      </c>
      <c r="L429" s="4">
        <f>주문[수량]*주문[단가]</f>
        <v>255000</v>
      </c>
      <c r="M429" s="4"/>
      <c r="N429" s="20" t="str">
        <f t="array" ref="N4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동인초_공_()_60kg____</v>
      </c>
      <c r="O429" s="20" t="str">
        <f>주문[[#This Row],[식사시간]]&amp;"_"&amp;주문[[#This Row],[상품]]&amp;"_"&amp;주문[[#This Row],[단위]]*주문[[#This Row],[수량]]&amp;"kg"&amp;"_"&amp;주문[[#This Row],[확정여부]]</f>
        <v>공통_찹쌀백미(유)_60kg_</v>
      </c>
      <c r="P429" s="3" t="str">
        <f t="array" ref="P429">주문[[#This Row],[돈육두께]]&amp;"*"&amp;주문[[#This Row],[돈육가로]]&amp;"*"&amp;주문[[#This Row],[돈육세로]]</f>
        <v>**</v>
      </c>
      <c r="Q429" s="70">
        <v>44624</v>
      </c>
      <c r="R429" s="70"/>
      <c r="S429" s="2" t="str">
        <f>VLOOKUP(주문[[#This Row],[상품]],품목단위,2,FALSE)</f>
        <v>gs00148</v>
      </c>
    </row>
    <row r="430" spans="1:19" ht="12">
      <c r="A430" s="1">
        <v>44624</v>
      </c>
      <c r="B430" s="20" t="s">
        <v>45</v>
      </c>
      <c r="C430" s="3" t="s">
        <v>759</v>
      </c>
      <c r="D430" s="1" t="s">
        <v>762</v>
      </c>
      <c r="I430" s="15">
        <f>VLOOKUP(주문[[#This Row],[상품]],품목단위,3,0)</f>
        <v>1</v>
      </c>
      <c r="J430" s="21">
        <f>LOOKUP(2,1/((상품자료[상품]=D430)*(상품자료[단위]=I430)*(상품자료[등록일]&lt;=Q430)),상품자료[단가])</f>
        <v>13880</v>
      </c>
      <c r="K430" s="3">
        <v>2</v>
      </c>
      <c r="L430" s="4">
        <f>주문[수량]*주문[단가]</f>
        <v>27760</v>
      </c>
      <c r="M430" s="4"/>
      <c r="N430" s="20" t="str">
        <f t="array" ref="N4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동인초_공_()_2kg____</v>
      </c>
      <c r="O430" s="20" t="str">
        <f>주문[[#This Row],[식사시간]]&amp;"_"&amp;주문[[#This Row],[상품]]&amp;"_"&amp;주문[[#This Row],[단위]]*주문[[#This Row],[수량]]&amp;"kg"&amp;"_"&amp;주문[[#This Row],[확정여부]]</f>
        <v>공통_혼합5곡(무)_2kg_</v>
      </c>
      <c r="P430" s="3" t="str">
        <f t="array" ref="P430">주문[[#This Row],[돈육두께]]&amp;"*"&amp;주문[[#This Row],[돈육가로]]&amp;"*"&amp;주문[[#This Row],[돈육세로]]</f>
        <v>**</v>
      </c>
      <c r="Q430" s="70">
        <v>44624</v>
      </c>
      <c r="R430" s="70"/>
      <c r="S430" s="2" t="str">
        <f>VLOOKUP(주문[[#This Row],[상품]],품목단위,2,FALSE)</f>
        <v>gs00175</v>
      </c>
    </row>
    <row r="431" spans="1:19" ht="12">
      <c r="A431" s="1">
        <v>44627</v>
      </c>
      <c r="B431" s="20" t="s">
        <v>38</v>
      </c>
      <c r="C431" s="3" t="s">
        <v>759</v>
      </c>
      <c r="D431" s="1" t="s">
        <v>760</v>
      </c>
      <c r="I431" s="15">
        <f>VLOOKUP(주문[[#This Row],[상품]],품목단위,3,0)</f>
        <v>10</v>
      </c>
      <c r="J431" s="21">
        <f>LOOKUP(2,1/((상품자료[상품]=D431)*(상품자료[단위]=I431)*(상품자료[등록일]&lt;=Q431)),상품자료[단가])</f>
        <v>41000</v>
      </c>
      <c r="K431" s="3">
        <v>2</v>
      </c>
      <c r="L431" s="4">
        <f>주문[수량]*주문[단가]</f>
        <v>82000</v>
      </c>
      <c r="M431" s="4"/>
      <c r="N431" s="20" t="str">
        <f t="array" ref="N4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문무어_공_()_20kg____</v>
      </c>
      <c r="O431" s="20" t="str">
        <f>주문[[#This Row],[식사시간]]&amp;"_"&amp;주문[[#This Row],[상품]]&amp;"_"&amp;주문[[#This Row],[단위]]*주문[[#This Row],[수량]]&amp;"kg"&amp;"_"&amp;주문[[#This Row],[확정여부]]</f>
        <v>공통_백미(유)_20kg_</v>
      </c>
      <c r="P431" s="3" t="str">
        <f t="array" ref="P431">주문[[#This Row],[돈육두께]]&amp;"*"&amp;주문[[#This Row],[돈육가로]]&amp;"*"&amp;주문[[#This Row],[돈육세로]]</f>
        <v>**</v>
      </c>
      <c r="Q431" s="70">
        <v>44627</v>
      </c>
      <c r="R431" s="70"/>
      <c r="S431" s="2" t="str">
        <f>VLOOKUP(주문[[#This Row],[상품]],품목단위,2,FALSE)</f>
        <v>gs00079</v>
      </c>
    </row>
    <row r="432" spans="1:19" ht="12">
      <c r="A432" s="1">
        <v>44627</v>
      </c>
      <c r="B432" s="20" t="s">
        <v>38</v>
      </c>
      <c r="C432" s="3" t="s">
        <v>759</v>
      </c>
      <c r="D432" s="1" t="s">
        <v>761</v>
      </c>
      <c r="I432" s="15">
        <f>VLOOKUP(주문[[#This Row],[상품]],품목단위,3,0)</f>
        <v>10</v>
      </c>
      <c r="J432" s="21">
        <f>LOOKUP(2,1/((상품자료[상품]=D432)*(상품자료[단위]=I432)*(상품자료[등록일]&lt;=Q432)),상품자료[단가])</f>
        <v>42500</v>
      </c>
      <c r="K432" s="3">
        <v>1</v>
      </c>
      <c r="L432" s="4">
        <f>주문[수량]*주문[단가]</f>
        <v>42500</v>
      </c>
      <c r="M432" s="4"/>
      <c r="N432" s="20" t="str">
        <f t="array" ref="N4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문무어_공_()_10kg____</v>
      </c>
      <c r="O432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432" s="3" t="str">
        <f t="array" ref="P432">주문[[#This Row],[돈육두께]]&amp;"*"&amp;주문[[#This Row],[돈육가로]]&amp;"*"&amp;주문[[#This Row],[돈육세로]]</f>
        <v>**</v>
      </c>
      <c r="Q432" s="70">
        <v>44627</v>
      </c>
      <c r="R432" s="70"/>
      <c r="S432" s="2" t="str">
        <f>VLOOKUP(주문[[#This Row],[상품]],품목단위,2,FALSE)</f>
        <v>gs00148</v>
      </c>
    </row>
    <row r="433" spans="1:19" ht="12">
      <c r="A433" s="1">
        <v>44634</v>
      </c>
      <c r="B433" s="20" t="s">
        <v>52</v>
      </c>
      <c r="C433" s="3" t="s">
        <v>765</v>
      </c>
      <c r="D433" s="1" t="s">
        <v>766</v>
      </c>
      <c r="I433" s="15">
        <f>VLOOKUP(주문[[#This Row],[상품]],품목단위,3,0)</f>
        <v>10</v>
      </c>
      <c r="J433" s="21">
        <f>LOOKUP(2,1/((상품자료[상품]=D433)*(상품자료[단위]=I433)*(상품자료[등록일]&lt;=Q433)),상품자료[단가])</f>
        <v>41000</v>
      </c>
      <c r="K433" s="3">
        <v>10</v>
      </c>
      <c r="L433" s="4">
        <f>주문[수량]*주문[단가]</f>
        <v>410000</v>
      </c>
      <c r="M433" s="4"/>
      <c r="N433" s="20" t="str">
        <f t="array" ref="N4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청안초_공_()_100kg____</v>
      </c>
      <c r="O433" s="20" t="str">
        <f>주문[[#This Row],[식사시간]]&amp;"_"&amp;주문[[#This Row],[상품]]&amp;"_"&amp;주문[[#This Row],[단위]]*주문[[#This Row],[수량]]&amp;"kg"&amp;"_"&amp;주문[[#This Row],[확정여부]]</f>
        <v>공통_백미(유)_100kg_</v>
      </c>
      <c r="P433" s="3" t="str">
        <f t="array" ref="P433">주문[[#This Row],[돈육두께]]&amp;"*"&amp;주문[[#This Row],[돈육가로]]&amp;"*"&amp;주문[[#This Row],[돈육세로]]</f>
        <v>**</v>
      </c>
      <c r="Q433" s="70">
        <v>44634</v>
      </c>
      <c r="S433" s="2" t="str">
        <f>VLOOKUP(주문[[#This Row],[상품]],품목단위,2,FALSE)</f>
        <v>gs00079</v>
      </c>
    </row>
    <row r="434" spans="1:19" ht="12">
      <c r="A434" s="1">
        <v>44628</v>
      </c>
      <c r="B434" s="20" t="s">
        <v>43</v>
      </c>
      <c r="C434" s="3" t="s">
        <v>765</v>
      </c>
      <c r="D434" s="1" t="s">
        <v>766</v>
      </c>
      <c r="I434" s="15">
        <f>VLOOKUP(주문[[#This Row],[상품]],품목단위,3,0)</f>
        <v>10</v>
      </c>
      <c r="J434" s="21">
        <f>LOOKUP(2,1/((상품자료[상품]=D434)*(상품자료[단위]=I434)*(상품자료[등록일]&lt;=Q434)),상품자료[단가])</f>
        <v>41000</v>
      </c>
      <c r="K434" s="3">
        <v>2</v>
      </c>
      <c r="L434" s="4">
        <f>주문[수량]*주문[단가]</f>
        <v>82000</v>
      </c>
      <c r="M434" s="4"/>
      <c r="N434" s="20" t="str">
        <f t="array" ref="N4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장연초_공_()_20kg____</v>
      </c>
      <c r="O434" s="20" t="str">
        <f>주문[[#This Row],[식사시간]]&amp;"_"&amp;주문[[#This Row],[상품]]&amp;"_"&amp;주문[[#This Row],[단위]]*주문[[#This Row],[수량]]&amp;"kg"&amp;"_"&amp;주문[[#This Row],[확정여부]]</f>
        <v>공통_백미(유)_20kg_</v>
      </c>
      <c r="P434" s="3" t="str">
        <f t="array" ref="P434">주문[[#This Row],[돈육두께]]&amp;"*"&amp;주문[[#This Row],[돈육가로]]&amp;"*"&amp;주문[[#This Row],[돈육세로]]</f>
        <v>**</v>
      </c>
      <c r="Q434" s="70">
        <v>44628</v>
      </c>
      <c r="S434" s="2" t="str">
        <f>VLOOKUP(주문[[#This Row],[상품]],품목단위,2,FALSE)</f>
        <v>gs00079</v>
      </c>
    </row>
    <row r="435" spans="1:19" ht="12">
      <c r="A435" s="1">
        <v>44634</v>
      </c>
      <c r="B435" s="20" t="s">
        <v>43</v>
      </c>
      <c r="C435" s="3" t="s">
        <v>68</v>
      </c>
      <c r="D435" s="1" t="s">
        <v>766</v>
      </c>
      <c r="I435" s="15">
        <f>VLOOKUP(주문[[#This Row],[상품]],품목단위,3,0)</f>
        <v>10</v>
      </c>
      <c r="J435" s="21">
        <f>LOOKUP(2,1/((상품자료[상품]=D435)*(상품자료[단위]=I435)*(상품자료[등록일]&lt;=Q435)),상품자료[단가])</f>
        <v>41000</v>
      </c>
      <c r="K435" s="3">
        <v>7</v>
      </c>
      <c r="L435" s="4">
        <f>주문[수량]*주문[단가]</f>
        <v>287000</v>
      </c>
      <c r="M435" s="4"/>
      <c r="N435" s="20" t="str">
        <f t="array" ref="N4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장연초_공_()_70kg____</v>
      </c>
      <c r="O435" s="20" t="str">
        <f>주문[[#This Row],[식사시간]]&amp;"_"&amp;주문[[#This Row],[상품]]&amp;"_"&amp;주문[[#This Row],[단위]]*주문[[#This Row],[수량]]&amp;"kg"&amp;"_"&amp;주문[[#This Row],[확정여부]]</f>
        <v>공통_백미(유)_70kg_</v>
      </c>
      <c r="P435" s="3" t="str">
        <f t="array" ref="P435">주문[[#This Row],[돈육두께]]&amp;"*"&amp;주문[[#This Row],[돈육가로]]&amp;"*"&amp;주문[[#This Row],[돈육세로]]</f>
        <v>**</v>
      </c>
      <c r="Q435" s="70">
        <v>44634</v>
      </c>
      <c r="S435" s="2" t="str">
        <f>VLOOKUP(주문[[#This Row],[상품]],품목단위,2,FALSE)</f>
        <v>gs00079</v>
      </c>
    </row>
    <row r="436" spans="1:19" ht="12">
      <c r="A436" s="1">
        <v>44628</v>
      </c>
      <c r="B436" s="20" t="s">
        <v>43</v>
      </c>
      <c r="C436" s="3" t="s">
        <v>68</v>
      </c>
      <c r="D436" s="1" t="s">
        <v>770</v>
      </c>
      <c r="I436" s="15">
        <f>VLOOKUP(주문[[#This Row],[상품]],품목단위,3,0)</f>
        <v>10</v>
      </c>
      <c r="J436" s="21">
        <f>LOOKUP(2,1/((상품자료[상품]=D436)*(상품자료[단위]=I436)*(상품자료[등록일]&lt;=Q436)),상품자료[단가])</f>
        <v>42500</v>
      </c>
      <c r="K436" s="3">
        <v>2</v>
      </c>
      <c r="L436" s="4">
        <f>주문[수량]*주문[단가]</f>
        <v>85000</v>
      </c>
      <c r="M436" s="4"/>
      <c r="N436" s="20" t="str">
        <f t="array" ref="N4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장연초_공_()_20kg____</v>
      </c>
      <c r="O436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436" s="3" t="str">
        <f t="array" ref="P436">주문[[#This Row],[돈육두께]]&amp;"*"&amp;주문[[#This Row],[돈육가로]]&amp;"*"&amp;주문[[#This Row],[돈육세로]]</f>
        <v>**</v>
      </c>
      <c r="Q436" s="70">
        <v>44628</v>
      </c>
      <c r="S436" s="2" t="str">
        <f>VLOOKUP(주문[[#This Row],[상품]],품목단위,2,FALSE)</f>
        <v>gs00148</v>
      </c>
    </row>
    <row r="437" spans="1:19" ht="12">
      <c r="A437" s="1">
        <v>44634</v>
      </c>
      <c r="B437" s="20" t="s">
        <v>38</v>
      </c>
      <c r="C437" s="3" t="s">
        <v>765</v>
      </c>
      <c r="D437" s="1" t="s">
        <v>766</v>
      </c>
      <c r="I437" s="15">
        <f>VLOOKUP(주문[[#This Row],[상품]],품목단위,3,0)</f>
        <v>10</v>
      </c>
      <c r="J437" s="21">
        <f>LOOKUP(2,1/((상품자료[상품]=D437)*(상품자료[단위]=I437)*(상품자료[등록일]&lt;=Q437)),상품자료[단가])</f>
        <v>41000</v>
      </c>
      <c r="K437" s="3">
        <v>3</v>
      </c>
      <c r="L437" s="4">
        <f>주문[수량]*주문[단가]</f>
        <v>123000</v>
      </c>
      <c r="M437" s="4"/>
      <c r="N437" s="20" t="str">
        <f t="array" ref="N4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문무어_공_()_30kg____</v>
      </c>
      <c r="O437" s="20" t="str">
        <f>주문[[#This Row],[식사시간]]&amp;"_"&amp;주문[[#This Row],[상품]]&amp;"_"&amp;주문[[#This Row],[단위]]*주문[[#This Row],[수량]]&amp;"kg"&amp;"_"&amp;주문[[#This Row],[확정여부]]</f>
        <v>공통_백미(유)_30kg_</v>
      </c>
      <c r="P437" s="3" t="str">
        <f t="array" ref="P437">주문[[#This Row],[돈육두께]]&amp;"*"&amp;주문[[#This Row],[돈육가로]]&amp;"*"&amp;주문[[#This Row],[돈육세로]]</f>
        <v>**</v>
      </c>
      <c r="Q437" s="70">
        <v>44634</v>
      </c>
      <c r="S437" s="2" t="str">
        <f>VLOOKUP(주문[[#This Row],[상품]],품목단위,2,FALSE)</f>
        <v>gs00079</v>
      </c>
    </row>
    <row r="438" spans="1:19" ht="12">
      <c r="A438" s="1">
        <v>44634</v>
      </c>
      <c r="B438" s="20" t="s">
        <v>35</v>
      </c>
      <c r="C438" s="3" t="s">
        <v>765</v>
      </c>
      <c r="D438" s="1" t="s">
        <v>766</v>
      </c>
      <c r="I438" s="15">
        <f>VLOOKUP(주문[[#This Row],[상품]],품목단위,3,0)</f>
        <v>10</v>
      </c>
      <c r="J438" s="21">
        <f>LOOKUP(2,1/((상품자료[상품]=D438)*(상품자료[단위]=I438)*(상품자료[등록일]&lt;=Q438)),상품자료[단가])</f>
        <v>41000</v>
      </c>
      <c r="K438" s="3">
        <v>2</v>
      </c>
      <c r="L438" s="4">
        <f>주문[수량]*주문[단가]</f>
        <v>82000</v>
      </c>
      <c r="M438" s="4"/>
      <c r="N438" s="20" t="str">
        <f t="array" ref="N4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송면어_공_()_20kg____</v>
      </c>
      <c r="O438" s="20" t="str">
        <f>주문[[#This Row],[식사시간]]&amp;"_"&amp;주문[[#This Row],[상품]]&amp;"_"&amp;주문[[#This Row],[단위]]*주문[[#This Row],[수량]]&amp;"kg"&amp;"_"&amp;주문[[#This Row],[확정여부]]</f>
        <v>공통_백미(유)_20kg_</v>
      </c>
      <c r="P438" s="3" t="str">
        <f t="array" ref="P438">주문[[#This Row],[돈육두께]]&amp;"*"&amp;주문[[#This Row],[돈육가로]]&amp;"*"&amp;주문[[#This Row],[돈육세로]]</f>
        <v>**</v>
      </c>
      <c r="Q438" s="70">
        <v>44634</v>
      </c>
      <c r="S438" s="2" t="str">
        <f>VLOOKUP(주문[[#This Row],[상품]],품목단위,2,FALSE)</f>
        <v>gs00079</v>
      </c>
    </row>
    <row r="439" spans="1:19" ht="12">
      <c r="A439" s="1">
        <v>44634</v>
      </c>
      <c r="B439" s="20" t="s">
        <v>35</v>
      </c>
      <c r="C439" s="3" t="s">
        <v>765</v>
      </c>
      <c r="D439" s="1" t="s">
        <v>770</v>
      </c>
      <c r="I439" s="15">
        <f>VLOOKUP(주문[[#This Row],[상품]],품목단위,3,0)</f>
        <v>10</v>
      </c>
      <c r="J439" s="21">
        <f>LOOKUP(2,1/((상품자료[상품]=D439)*(상품자료[단위]=I439)*(상품자료[등록일]&lt;=Q439)),상품자료[단가])</f>
        <v>42500</v>
      </c>
      <c r="K439" s="3">
        <v>1</v>
      </c>
      <c r="L439" s="4">
        <f>주문[수량]*주문[단가]</f>
        <v>42500</v>
      </c>
      <c r="M439" s="4"/>
      <c r="N439" s="20" t="str">
        <f t="array" ref="N4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송면어_공_()_10kg____</v>
      </c>
      <c r="O439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439" s="3" t="str">
        <f t="array" ref="P439">주문[[#This Row],[돈육두께]]&amp;"*"&amp;주문[[#This Row],[돈육가로]]&amp;"*"&amp;주문[[#This Row],[돈육세로]]</f>
        <v>**</v>
      </c>
      <c r="Q439" s="70">
        <v>44634</v>
      </c>
      <c r="S439" s="2" t="str">
        <f>VLOOKUP(주문[[#This Row],[상품]],품목단위,2,FALSE)</f>
        <v>gs00148</v>
      </c>
    </row>
    <row r="440" spans="1:19" ht="12">
      <c r="A440" s="1">
        <v>44648</v>
      </c>
      <c r="B440" s="20" t="s">
        <v>35</v>
      </c>
      <c r="C440" s="3" t="s">
        <v>765</v>
      </c>
      <c r="D440" s="1" t="s">
        <v>119</v>
      </c>
      <c r="E440" s="1" t="s">
        <v>142</v>
      </c>
      <c r="F440" s="44" t="s">
        <v>568</v>
      </c>
      <c r="I440" s="15">
        <f>VLOOKUP(주문[[#This Row],[상품]],품목단위,3,0)</f>
        <v>1</v>
      </c>
      <c r="J440" s="21">
        <f>LOOKUP(2,1/((상품자료[상품]=D440)*(상품자료[단위]=I440)*(상품자료[등록일]&lt;=Q440)),상품자료[단가])</f>
        <v>27700</v>
      </c>
      <c r="K440" s="3">
        <v>1.5</v>
      </c>
      <c r="L440" s="4">
        <f>주문[수량]*주문[단가]</f>
        <v>41550</v>
      </c>
      <c r="M440" s="4"/>
      <c r="N440" s="20" t="str">
        <f t="array" ref="N4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송면어_공_(불고)_1.5kg_얇게___</v>
      </c>
      <c r="O440" s="20" t="str">
        <f>주문[[#This Row],[식사시간]]&amp;"_"&amp;주문[[#This Row],[상품]]&amp;"_"&amp;주문[[#This Row],[단위]]*주문[[#This Row],[수량]]&amp;"kg"&amp;"_"&amp;주문[[#This Row],[확정여부]]</f>
        <v>공통_목심살(돈육)_1.5kg_</v>
      </c>
      <c r="P440" s="3" t="str">
        <f t="array" ref="P440">주문[[#This Row],[돈육두께]]&amp;"*"&amp;주문[[#This Row],[돈육가로]]&amp;"*"&amp;주문[[#This Row],[돈육세로]]</f>
        <v>얇게**</v>
      </c>
      <c r="Q440" s="70">
        <v>44648</v>
      </c>
      <c r="R440" s="70">
        <v>44624</v>
      </c>
      <c r="S440" s="2">
        <f>VLOOKUP(주문[[#This Row],[상품]],품목단위,2,FALSE)</f>
        <v>301102</v>
      </c>
    </row>
    <row r="441" spans="1:19" ht="12">
      <c r="A441" s="1">
        <v>44628</v>
      </c>
      <c r="B441" s="20" t="s">
        <v>50</v>
      </c>
      <c r="C441" s="3" t="s">
        <v>773</v>
      </c>
      <c r="D441" s="1" t="s">
        <v>774</v>
      </c>
      <c r="I441" s="15">
        <f>VLOOKUP(주문[[#This Row],[상품]],품목단위,3,0)</f>
        <v>10</v>
      </c>
      <c r="J441" s="21">
        <f>LOOKUP(2,1/((상품자료[상품]=D441)*(상품자료[단위]=I441)*(상품자료[등록일]&lt;=Q441)),상품자료[단가])</f>
        <v>41000</v>
      </c>
      <c r="K441" s="3">
        <v>3</v>
      </c>
      <c r="L441" s="4">
        <f>주문[수량]*주문[단가]</f>
        <v>123000</v>
      </c>
      <c r="M441" s="4"/>
      <c r="N441" s="20" t="str">
        <f t="array" ref="N4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송면초_공_()_30kg____</v>
      </c>
      <c r="O441" s="20" t="str">
        <f>주문[[#This Row],[식사시간]]&amp;"_"&amp;주문[[#This Row],[상품]]&amp;"_"&amp;주문[[#This Row],[단위]]*주문[[#This Row],[수량]]&amp;"kg"&amp;"_"&amp;주문[[#This Row],[확정여부]]</f>
        <v>공통_백미(유)_30kg_</v>
      </c>
      <c r="P441" s="3" t="str">
        <f t="array" ref="P441">주문[[#This Row],[돈육두께]]&amp;"*"&amp;주문[[#This Row],[돈육가로]]&amp;"*"&amp;주문[[#This Row],[돈육세로]]</f>
        <v>**</v>
      </c>
      <c r="Q441" s="70">
        <v>44628</v>
      </c>
      <c r="S441" s="2" t="str">
        <f>VLOOKUP(주문[[#This Row],[상품]],품목단위,2,FALSE)</f>
        <v>gs00079</v>
      </c>
    </row>
    <row r="442" spans="1:19" ht="12">
      <c r="A442" s="1">
        <v>44634</v>
      </c>
      <c r="B442" s="20" t="s">
        <v>50</v>
      </c>
      <c r="C442" s="3" t="s">
        <v>773</v>
      </c>
      <c r="D442" s="1" t="s">
        <v>774</v>
      </c>
      <c r="F442" s="44" t="s">
        <v>775</v>
      </c>
      <c r="I442" s="15">
        <f>VLOOKUP(주문[[#This Row],[상품]],품목단위,3,0)</f>
        <v>10</v>
      </c>
      <c r="J442" s="21">
        <f>LOOKUP(2,1/((상품자료[상품]=D442)*(상품자료[단위]=I442)*(상품자료[등록일]&lt;=Q442)),상품자료[단가])</f>
        <v>41000</v>
      </c>
      <c r="K442" s="3">
        <v>11</v>
      </c>
      <c r="L442" s="4">
        <f>주문[수량]*주문[단가]</f>
        <v>451000</v>
      </c>
      <c r="M442" s="4"/>
      <c r="N442" s="20" t="str">
        <f t="array" ref="N4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송면초_공_()_110kg_아침일찍___</v>
      </c>
      <c r="O442" s="20" t="str">
        <f>주문[[#This Row],[식사시간]]&amp;"_"&amp;주문[[#This Row],[상품]]&amp;"_"&amp;주문[[#This Row],[단위]]*주문[[#This Row],[수량]]&amp;"kg"&amp;"_"&amp;주문[[#This Row],[확정여부]]</f>
        <v>공통_백미(유)_110kg_</v>
      </c>
      <c r="P442" s="3" t="str">
        <f t="array" ref="P442">주문[[#This Row],[돈육두께]]&amp;"*"&amp;주문[[#This Row],[돈육가로]]&amp;"*"&amp;주문[[#This Row],[돈육세로]]</f>
        <v>아침일찍**</v>
      </c>
      <c r="Q442" s="70">
        <v>44634</v>
      </c>
      <c r="S442" s="2" t="str">
        <f>VLOOKUP(주문[[#This Row],[상품]],품목단위,2,FALSE)</f>
        <v>gs00079</v>
      </c>
    </row>
    <row r="443" spans="1:19" ht="12">
      <c r="A443" s="1">
        <v>44631</v>
      </c>
      <c r="B443" s="20" t="s">
        <v>54</v>
      </c>
      <c r="C443" s="3" t="s">
        <v>778</v>
      </c>
      <c r="D443" s="1" t="s">
        <v>779</v>
      </c>
      <c r="I443" s="15">
        <f>VLOOKUP(주문[[#This Row],[상품]],품목단위,3,0)</f>
        <v>1</v>
      </c>
      <c r="J443" s="21">
        <f>LOOKUP(2,1/((상품자료[상품]=D443)*(상품자료[단위]=I443)*(상품자료[등록일]&lt;=Q443)),상품자료[단가])</f>
        <v>46200</v>
      </c>
      <c r="K443" s="3">
        <v>2</v>
      </c>
      <c r="L443" s="4">
        <f>주문[수량]*주문[단가]</f>
        <v>92400</v>
      </c>
      <c r="M443" s="4" t="s">
        <v>676</v>
      </c>
      <c r="N443" s="20" t="str">
        <f t="array" ref="N4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괴산중_공_()_2kg____선납</v>
      </c>
      <c r="O443" s="20" t="str">
        <f>주문[[#This Row],[식사시간]]&amp;"_"&amp;주문[[#This Row],[상품]]&amp;"_"&amp;주문[[#This Row],[단위]]*주문[[#This Row],[수량]]&amp;"kg"&amp;"_"&amp;주문[[#This Row],[확정여부]]</f>
        <v>공통_고춧가루(유)_2kg_선납</v>
      </c>
      <c r="P443" s="3" t="str">
        <f t="array" ref="P443">주문[[#This Row],[돈육두께]]&amp;"*"&amp;주문[[#This Row],[돈육가로]]&amp;"*"&amp;주문[[#This Row],[돈육세로]]</f>
        <v>**</v>
      </c>
      <c r="Q443" s="70">
        <v>44652</v>
      </c>
      <c r="S443" s="2" t="str">
        <f>VLOOKUP(주문[[#This Row],[상품]],품목단위,2,FALSE)</f>
        <v>gs00012</v>
      </c>
    </row>
    <row r="444" spans="1:19" ht="12">
      <c r="A444" s="1">
        <v>44644</v>
      </c>
      <c r="B444" s="20" t="s">
        <v>30</v>
      </c>
      <c r="C444" s="3" t="s">
        <v>778</v>
      </c>
      <c r="D444" s="1" t="s">
        <v>158</v>
      </c>
      <c r="E444" s="1" t="s">
        <v>142</v>
      </c>
      <c r="F444" s="44" t="s">
        <v>780</v>
      </c>
      <c r="G444" s="44" t="s">
        <v>781</v>
      </c>
      <c r="I444" s="15">
        <f>VLOOKUP(주문[[#This Row],[상품]],품목단위,3,0)</f>
        <v>1</v>
      </c>
      <c r="J444" s="21">
        <f>LOOKUP(2,1/((상품자료[상품]=D444)*(상품자료[단위]=I444)*(상품자료[등록일]&lt;=Q444)),상품자료[단가])</f>
        <v>7700</v>
      </c>
      <c r="K444" s="3">
        <v>1.5</v>
      </c>
      <c r="L444" s="4">
        <f>주문[수량]*주문[단가]</f>
        <v>11550</v>
      </c>
      <c r="M444" s="4"/>
      <c r="N444" s="20" t="str">
        <f t="array" ref="N4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청천어_공_(불고)_1.5kg_500g_냉동포장__</v>
      </c>
      <c r="O444" s="20" t="str">
        <f>주문[[#This Row],[식사시간]]&amp;"_"&amp;주문[[#This Row],[상품]]&amp;"_"&amp;주문[[#This Row],[단위]]*주문[[#This Row],[수량]]&amp;"kg"&amp;"_"&amp;주문[[#This Row],[확정여부]]</f>
        <v>공통_뒷다리(돈육)_1.5kg_</v>
      </c>
      <c r="P444" s="3" t="str">
        <f t="array" ref="P444">주문[[#This Row],[돈육두께]]&amp;"*"&amp;주문[[#This Row],[돈육가로]]&amp;"*"&amp;주문[[#This Row],[돈육세로]]</f>
        <v>500g*냉동포장*</v>
      </c>
      <c r="Q444" s="70">
        <v>44644</v>
      </c>
      <c r="R444" s="70">
        <v>44630</v>
      </c>
      <c r="S444" s="2">
        <f>VLOOKUP(주문[[#This Row],[상품]],품목단위,2,FALSE)</f>
        <v>301107</v>
      </c>
    </row>
    <row r="445" spans="1:19" ht="12">
      <c r="A445" s="1">
        <v>44644</v>
      </c>
      <c r="B445" s="20" t="s">
        <v>30</v>
      </c>
      <c r="C445" s="3" t="s">
        <v>778</v>
      </c>
      <c r="D445" s="1" t="s">
        <v>118</v>
      </c>
      <c r="E445" s="1" t="s">
        <v>382</v>
      </c>
      <c r="F445" s="44" t="s">
        <v>780</v>
      </c>
      <c r="G445" s="44" t="s">
        <v>781</v>
      </c>
      <c r="I445" s="15">
        <f>VLOOKUP(주문[[#This Row],[상품]],품목단위,3,0)</f>
        <v>1</v>
      </c>
      <c r="J445" s="21">
        <f>LOOKUP(2,1/((상품자료[상품]=D445)*(상품자료[단위]=I445)*(상품자료[등록일]&lt;=Q445)),상품자료[단가])</f>
        <v>27700</v>
      </c>
      <c r="K445" s="3">
        <v>0.5</v>
      </c>
      <c r="L445" s="4">
        <f>주문[수량]*주문[단가]</f>
        <v>13850</v>
      </c>
      <c r="M445" s="4"/>
      <c r="N445" s="20" t="str">
        <f t="array" ref="N4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청천어_공_(볶음)_0.5kg_500g_냉동포장__</v>
      </c>
      <c r="O445" s="20" t="str">
        <f>주문[[#This Row],[식사시간]]&amp;"_"&amp;주문[[#This Row],[상품]]&amp;"_"&amp;주문[[#This Row],[단위]]*주문[[#This Row],[수량]]&amp;"kg"&amp;"_"&amp;주문[[#This Row],[확정여부]]</f>
        <v>공통_목심살(돈육)_0.5kg_</v>
      </c>
      <c r="P445" s="3" t="str">
        <f t="array" ref="P445">주문[[#This Row],[돈육두께]]&amp;"*"&amp;주문[[#This Row],[돈육가로]]&amp;"*"&amp;주문[[#This Row],[돈육세로]]</f>
        <v>500g*냉동포장*</v>
      </c>
      <c r="Q445" s="70">
        <v>44644</v>
      </c>
      <c r="R445" s="70">
        <v>44630</v>
      </c>
      <c r="S445" s="2">
        <f>VLOOKUP(주문[[#This Row],[상품]],품목단위,2,FALSE)</f>
        <v>301102</v>
      </c>
    </row>
    <row r="446" spans="1:19" ht="12">
      <c r="A446" s="1">
        <v>44644</v>
      </c>
      <c r="B446" s="20" t="s">
        <v>30</v>
      </c>
      <c r="C446" s="3" t="s">
        <v>778</v>
      </c>
      <c r="D446" s="1" t="s">
        <v>167</v>
      </c>
      <c r="E446" s="1" t="s">
        <v>782</v>
      </c>
      <c r="F446" s="44" t="s">
        <v>783</v>
      </c>
      <c r="G446" s="44" t="s">
        <v>781</v>
      </c>
      <c r="I446" s="15">
        <f>VLOOKUP(주문[[#This Row],[상품]],품목단위,3,0)</f>
        <v>1</v>
      </c>
      <c r="J446" s="21">
        <f>LOOKUP(2,1/((상품자료[상품]=D446)*(상품자료[단위]=I446)*(상품자료[등록일]&lt;=Q446)),상품자료[단가])</f>
        <v>15400</v>
      </c>
      <c r="K446" s="3">
        <v>2</v>
      </c>
      <c r="L446" s="4">
        <f>주문[수량]*주문[단가]</f>
        <v>30800</v>
      </c>
      <c r="M446" s="4"/>
      <c r="N446" s="20" t="str">
        <f t="array" ref="N4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청천어_공_(찜용)_2kg_1kg_냉동포장__</v>
      </c>
      <c r="O446" s="20" t="str">
        <f>주문[[#This Row],[식사시간]]&amp;"_"&amp;주문[[#This Row],[상품]]&amp;"_"&amp;주문[[#This Row],[단위]]*주문[[#This Row],[수량]]&amp;"kg"&amp;"_"&amp;주문[[#This Row],[확정여부]]</f>
        <v>공통_갈비(돈육)_2kg_</v>
      </c>
      <c r="P446" s="3" t="str">
        <f t="array" ref="P446">주문[[#This Row],[돈육두께]]&amp;"*"&amp;주문[[#This Row],[돈육가로]]&amp;"*"&amp;주문[[#This Row],[돈육세로]]</f>
        <v>1kg*냉동포장*</v>
      </c>
      <c r="Q446" s="70">
        <v>44644</v>
      </c>
      <c r="R446" s="70">
        <v>44630</v>
      </c>
      <c r="S446" s="2">
        <f>VLOOKUP(주문[[#This Row],[상품]],품목단위,2,FALSE)</f>
        <v>301109</v>
      </c>
    </row>
    <row r="447" spans="1:19" ht="12">
      <c r="A447" s="1">
        <v>44665</v>
      </c>
      <c r="B447" s="20" t="s">
        <v>49</v>
      </c>
      <c r="C447" s="3" t="s">
        <v>68</v>
      </c>
      <c r="D447" s="1" t="s">
        <v>158</v>
      </c>
      <c r="E447" s="1" t="s">
        <v>424</v>
      </c>
      <c r="I447" s="15">
        <f>VLOOKUP(주문[[#This Row],[상품]],품목단위,3,0)</f>
        <v>1</v>
      </c>
      <c r="J447" s="21" t="e">
        <f>LOOKUP(2,1/((상품자료[상품]=D447)*(상품자료[단위]=I447)*(상품자료[등록일]&lt;=Q447)),상품자료[단가])</f>
        <v>#N/A</v>
      </c>
      <c r="K447" s="3">
        <v>1</v>
      </c>
      <c r="L447" s="4" t="e">
        <f>주문[수량]*주문[단가]</f>
        <v>#N/A</v>
      </c>
      <c r="M447" s="4"/>
      <c r="N447" s="20" t="str">
        <f t="array" ref="N4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칠성초_공_(카레)_1kg____</v>
      </c>
      <c r="O447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447" s="3" t="str">
        <f t="array" ref="P447">주문[[#This Row],[돈육두께]]&amp;"*"&amp;주문[[#This Row],[돈육가로]]&amp;"*"&amp;주문[[#This Row],[돈육세로]]</f>
        <v>**</v>
      </c>
      <c r="R447" s="70">
        <v>44634</v>
      </c>
      <c r="S447" s="2">
        <f>VLOOKUP(주문[[#This Row],[상품]],품목단위,2,FALSE)</f>
        <v>301107</v>
      </c>
    </row>
    <row r="448" spans="1:19" ht="12">
      <c r="A448" s="1">
        <v>44672</v>
      </c>
      <c r="B448" s="20" t="s">
        <v>49</v>
      </c>
      <c r="C448" s="3" t="s">
        <v>789</v>
      </c>
      <c r="D448" s="1" t="s">
        <v>165</v>
      </c>
      <c r="E448" s="1" t="s">
        <v>428</v>
      </c>
      <c r="I448" s="15">
        <f>VLOOKUP(주문[[#This Row],[상품]],품목단위,3,0)</f>
        <v>1</v>
      </c>
      <c r="J448" s="21" t="e">
        <f>LOOKUP(2,1/((상품자료[상품]=D448)*(상품자료[단위]=I448)*(상품자료[등록일]&lt;=Q448)),상품자료[단가])</f>
        <v>#N/A</v>
      </c>
      <c r="K448" s="3">
        <v>2</v>
      </c>
      <c r="L448" s="4" t="e">
        <f>주문[수량]*주문[단가]</f>
        <v>#N/A</v>
      </c>
      <c r="M448" s="4"/>
      <c r="N448" s="20" t="str">
        <f t="array" ref="N4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칠성초_공_(찌게)_2kg____</v>
      </c>
      <c r="O448" s="20" t="str">
        <f>주문[[#This Row],[식사시간]]&amp;"_"&amp;주문[[#This Row],[상품]]&amp;"_"&amp;주문[[#This Row],[단위]]*주문[[#This Row],[수량]]&amp;"kg"&amp;"_"&amp;주문[[#This Row],[확정여부]]</f>
        <v>공통_사태(돈육)_2kg_</v>
      </c>
      <c r="P448" s="3" t="str">
        <f t="array" ref="P448">주문[[#This Row],[돈육두께]]&amp;"*"&amp;주문[[#This Row],[돈육가로]]&amp;"*"&amp;주문[[#This Row],[돈육세로]]</f>
        <v>**</v>
      </c>
      <c r="R448" s="70">
        <v>44634</v>
      </c>
      <c r="S448" s="2">
        <f>VLOOKUP(주문[[#This Row],[상품]],품목단위,2,FALSE)</f>
        <v>301105</v>
      </c>
    </row>
    <row r="449" spans="1:19" ht="12">
      <c r="A449" s="1">
        <v>44670</v>
      </c>
      <c r="B449" s="20" t="s">
        <v>49</v>
      </c>
      <c r="C449" s="3" t="s">
        <v>789</v>
      </c>
      <c r="D449" s="1" t="s">
        <v>159</v>
      </c>
      <c r="E449" s="1" t="s">
        <v>426</v>
      </c>
      <c r="I449" s="15">
        <f>VLOOKUP(주문[[#This Row],[상품]],품목단위,3,0)</f>
        <v>1</v>
      </c>
      <c r="J449" s="21" t="e">
        <f>LOOKUP(2,1/((상품자료[상품]=D449)*(상품자료[단위]=I449)*(상품자료[등록일]&lt;=Q449)),상품자료[단가])</f>
        <v>#N/A</v>
      </c>
      <c r="K449" s="3">
        <v>3</v>
      </c>
      <c r="L449" s="4" t="e">
        <f>주문[수량]*주문[단가]</f>
        <v>#N/A</v>
      </c>
      <c r="M449" s="4"/>
      <c r="N449" s="20" t="str">
        <f t="array" ref="N4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칠성초_공_(장조)_3kg____</v>
      </c>
      <c r="O449" s="20" t="str">
        <f>주문[[#This Row],[식사시간]]&amp;"_"&amp;주문[[#This Row],[상품]]&amp;"_"&amp;주문[[#This Row],[단위]]*주문[[#This Row],[수량]]&amp;"kg"&amp;"_"&amp;주문[[#This Row],[확정여부]]</f>
        <v>공통_안심(돈육)_3kg_</v>
      </c>
      <c r="P449" s="3" t="str">
        <f t="array" ref="P449">주문[[#This Row],[돈육두께]]&amp;"*"&amp;주문[[#This Row],[돈육가로]]&amp;"*"&amp;주문[[#This Row],[돈육세로]]</f>
        <v>**</v>
      </c>
      <c r="R449" s="70">
        <v>44634</v>
      </c>
      <c r="S449" s="2">
        <f>VLOOKUP(주문[[#This Row],[상품]],품목단위,2,FALSE)</f>
        <v>301106</v>
      </c>
    </row>
    <row r="450" spans="1:19" ht="12">
      <c r="A450" s="1">
        <v>44652</v>
      </c>
      <c r="B450" s="20" t="s">
        <v>49</v>
      </c>
      <c r="C450" s="3" t="s">
        <v>68</v>
      </c>
      <c r="D450" s="1" t="s">
        <v>790</v>
      </c>
      <c r="I450" s="15">
        <f>VLOOKUP(주문[[#This Row],[상품]],품목단위,3,0)</f>
        <v>10</v>
      </c>
      <c r="J450" s="21">
        <f>LOOKUP(2,1/((상품자료[상품]=D450)*(상품자료[단위]=I450)*(상품자료[등록일]&lt;=Q450)),상품자료[단가])</f>
        <v>41000</v>
      </c>
      <c r="K450" s="3">
        <v>10</v>
      </c>
      <c r="L450" s="4">
        <f>주문[수량]*주문[단가]</f>
        <v>410000</v>
      </c>
      <c r="M450" s="4"/>
      <c r="N450" s="20" t="str">
        <f t="array" ref="N4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칠성초_공_()_100kg____</v>
      </c>
      <c r="O450" s="20" t="str">
        <f>주문[[#This Row],[식사시간]]&amp;"_"&amp;주문[[#This Row],[상품]]&amp;"_"&amp;주문[[#This Row],[단위]]*주문[[#This Row],[수량]]&amp;"kg"&amp;"_"&amp;주문[[#This Row],[확정여부]]</f>
        <v>공통_백미(유)_100kg_</v>
      </c>
      <c r="P450" s="3" t="str">
        <f t="array" ref="P450">주문[[#This Row],[돈육두께]]&amp;"*"&amp;주문[[#This Row],[돈육가로]]&amp;"*"&amp;주문[[#This Row],[돈육세로]]</f>
        <v>**</v>
      </c>
      <c r="Q450" s="70">
        <v>44652</v>
      </c>
      <c r="S450" s="2" t="str">
        <f>VLOOKUP(주문[[#This Row],[상품]],품목단위,2,FALSE)</f>
        <v>gs00079</v>
      </c>
    </row>
    <row r="451" spans="1:19" ht="12">
      <c r="A451" s="1">
        <v>44652</v>
      </c>
      <c r="B451" s="20" t="s">
        <v>49</v>
      </c>
      <c r="C451" s="3" t="s">
        <v>68</v>
      </c>
      <c r="D451" s="1" t="s">
        <v>791</v>
      </c>
      <c r="I451" s="15">
        <f>VLOOKUP(주문[[#This Row],[상품]],품목단위,3,0)</f>
        <v>10</v>
      </c>
      <c r="J451" s="21">
        <f>LOOKUP(2,1/((상품자료[상품]=D451)*(상품자료[단위]=I451)*(상품자료[등록일]&lt;=Q451)),상품자료[단가])</f>
        <v>42500</v>
      </c>
      <c r="K451" s="3">
        <v>4</v>
      </c>
      <c r="L451" s="4">
        <f>주문[수량]*주문[단가]</f>
        <v>170000</v>
      </c>
      <c r="M451" s="4"/>
      <c r="N451" s="20" t="str">
        <f t="array" ref="N4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칠성초_공_()_40kg____</v>
      </c>
      <c r="O451" s="20" t="str">
        <f>주문[[#This Row],[식사시간]]&amp;"_"&amp;주문[[#This Row],[상품]]&amp;"_"&amp;주문[[#This Row],[단위]]*주문[[#This Row],[수량]]&amp;"kg"&amp;"_"&amp;주문[[#This Row],[확정여부]]</f>
        <v>공통_찹쌀백미(유)_40kg_</v>
      </c>
      <c r="P451" s="3" t="str">
        <f t="array" ref="P451">주문[[#This Row],[돈육두께]]&amp;"*"&amp;주문[[#This Row],[돈육가로]]&amp;"*"&amp;주문[[#This Row],[돈육세로]]</f>
        <v>**</v>
      </c>
      <c r="Q451" s="70">
        <v>44652</v>
      </c>
      <c r="S451" s="2" t="str">
        <f>VLOOKUP(주문[[#This Row],[상품]],품목단위,2,FALSE)</f>
        <v>gs00148</v>
      </c>
    </row>
    <row r="452" spans="1:19" ht="12">
      <c r="A452" s="1">
        <v>44637</v>
      </c>
      <c r="B452" s="20" t="s">
        <v>33</v>
      </c>
      <c r="C452" s="3" t="s">
        <v>792</v>
      </c>
      <c r="D452" s="1" t="s">
        <v>793</v>
      </c>
      <c r="I452" s="15">
        <f>VLOOKUP(주문[[#This Row],[상품]],품목단위,3,0)</f>
        <v>10</v>
      </c>
      <c r="J452" s="21">
        <f>LOOKUP(2,1/((상품자료[상품]=D452)*(상품자료[단위]=I452)*(상품자료[등록일]&lt;=Q452)),상품자료[단가])</f>
        <v>41000</v>
      </c>
      <c r="K452" s="3">
        <v>8</v>
      </c>
      <c r="L452" s="4">
        <f>주문[수량]*주문[단가]</f>
        <v>328000</v>
      </c>
      <c r="M452" s="4"/>
      <c r="N452" s="20" t="str">
        <f t="array" ref="N4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부흥어_공_()_80kg____</v>
      </c>
      <c r="O452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452" s="3" t="str">
        <f t="array" ref="P452">주문[[#This Row],[돈육두께]]&amp;"*"&amp;주문[[#This Row],[돈육가로]]&amp;"*"&amp;주문[[#This Row],[돈육세로]]</f>
        <v>**</v>
      </c>
      <c r="Q452" s="70">
        <v>44637</v>
      </c>
      <c r="S452" s="2" t="str">
        <f>VLOOKUP(주문[[#This Row],[상품]],품목단위,2,FALSE)</f>
        <v>gs00079</v>
      </c>
    </row>
    <row r="453" spans="1:19" ht="12">
      <c r="A453" s="1">
        <v>44642</v>
      </c>
      <c r="B453" s="20" t="s">
        <v>48</v>
      </c>
      <c r="C453" s="3" t="s">
        <v>794</v>
      </c>
      <c r="D453" s="1" t="s">
        <v>795</v>
      </c>
      <c r="I453" s="15">
        <f>VLOOKUP(주문[[#This Row],[상품]],품목단위,3,0)</f>
        <v>10</v>
      </c>
      <c r="J453" s="21" t="e">
        <f>LOOKUP(2,1/((상품자료[상품]=D453)*(상품자료[단위]=I453)*(상품자료[등록일]&lt;=Q453)),상품자료[단가])</f>
        <v>#N/A</v>
      </c>
      <c r="K453" s="3">
        <v>5</v>
      </c>
      <c r="L453" s="4" t="e">
        <f>주문[수량]*주문[단가]</f>
        <v>#N/A</v>
      </c>
      <c r="M453" s="4"/>
      <c r="N453" s="20" t="str">
        <f t="array" ref="N4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연풍초_공_()_50kg____</v>
      </c>
      <c r="O453" s="20" t="str">
        <f>주문[[#This Row],[식사시간]]&amp;"_"&amp;주문[[#This Row],[상품]]&amp;"_"&amp;주문[[#This Row],[단위]]*주문[[#This Row],[수량]]&amp;"kg"&amp;"_"&amp;주문[[#This Row],[확정여부]]</f>
        <v>공통_백미(유)_50kg_</v>
      </c>
      <c r="P453" s="3" t="str">
        <f t="array" ref="P453">주문[[#This Row],[돈육두께]]&amp;"*"&amp;주문[[#This Row],[돈육가로]]&amp;"*"&amp;주문[[#This Row],[돈육세로]]</f>
        <v>**</v>
      </c>
      <c r="S453" s="2" t="str">
        <f>VLOOKUP(주문[[#This Row],[상품]],품목단위,2,FALSE)</f>
        <v>gs00079</v>
      </c>
    </row>
    <row r="454" spans="1:19" ht="12">
      <c r="A454" s="1">
        <v>44642</v>
      </c>
      <c r="B454" s="20" t="s">
        <v>48</v>
      </c>
      <c r="C454" s="3" t="s">
        <v>794</v>
      </c>
      <c r="D454" s="1" t="s">
        <v>796</v>
      </c>
      <c r="I454" s="15">
        <f>VLOOKUP(주문[[#This Row],[상품]],품목단위,3,0)</f>
        <v>10</v>
      </c>
      <c r="J454" s="21" t="e">
        <f>LOOKUP(2,1/((상품자료[상품]=D454)*(상품자료[단위]=I454)*(상품자료[등록일]&lt;=Q454)),상품자료[단가])</f>
        <v>#N/A</v>
      </c>
      <c r="K454" s="3">
        <v>1</v>
      </c>
      <c r="L454" s="4" t="e">
        <f>주문[수량]*주문[단가]</f>
        <v>#N/A</v>
      </c>
      <c r="M454" s="4"/>
      <c r="N454" s="20" t="str">
        <f t="array" ref="N4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연풍초_공_()_10kg____</v>
      </c>
      <c r="O454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454" s="3" t="str">
        <f t="array" ref="P454">주문[[#This Row],[돈육두께]]&amp;"*"&amp;주문[[#This Row],[돈육가로]]&amp;"*"&amp;주문[[#This Row],[돈육세로]]</f>
        <v>**</v>
      </c>
      <c r="S454" s="2" t="str">
        <f>VLOOKUP(주문[[#This Row],[상품]],품목단위,2,FALSE)</f>
        <v>gs00148</v>
      </c>
    </row>
    <row r="455" spans="1:19" ht="12">
      <c r="A455" s="1">
        <v>44652</v>
      </c>
      <c r="B455" s="20" t="s">
        <v>48</v>
      </c>
      <c r="C455" s="3" t="s">
        <v>794</v>
      </c>
      <c r="D455" s="1" t="s">
        <v>797</v>
      </c>
      <c r="I455" s="15">
        <f>VLOOKUP(주문[[#This Row],[상품]],품목단위,3,0)</f>
        <v>1</v>
      </c>
      <c r="J455" s="21">
        <f>LOOKUP(2,1/((상품자료[상품]=D455)*(상품자료[단위]=I455)*(상품자료[등록일]&lt;=Q455)),상품자료[단가])</f>
        <v>46200</v>
      </c>
      <c r="K455" s="3">
        <v>1</v>
      </c>
      <c r="L455" s="4">
        <f>주문[수량]*주문[단가]</f>
        <v>46200</v>
      </c>
      <c r="M455" s="4"/>
      <c r="N455" s="20" t="str">
        <f t="array" ref="N4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연풍초_공_()_1kg____</v>
      </c>
      <c r="O455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455" s="3" t="str">
        <f t="array" ref="P455">주문[[#This Row],[돈육두께]]&amp;"*"&amp;주문[[#This Row],[돈육가로]]&amp;"*"&amp;주문[[#This Row],[돈육세로]]</f>
        <v>**</v>
      </c>
      <c r="Q455" s="70">
        <v>44655</v>
      </c>
      <c r="S455" s="2" t="str">
        <f>VLOOKUP(주문[[#This Row],[상품]],품목단위,2,FALSE)</f>
        <v>gs00012</v>
      </c>
    </row>
    <row r="456" spans="1:19" ht="12">
      <c r="A456" s="1">
        <v>44663</v>
      </c>
      <c r="B456" s="20" t="s">
        <v>48</v>
      </c>
      <c r="C456" s="3" t="s">
        <v>794</v>
      </c>
      <c r="D456" s="1" t="s">
        <v>158</v>
      </c>
      <c r="E456" s="1" t="s">
        <v>383</v>
      </c>
      <c r="I456" s="15">
        <f>VLOOKUP(주문[[#This Row],[상품]],품목단위,3,0)</f>
        <v>1</v>
      </c>
      <c r="J456" s="21">
        <f>LOOKUP(2,1/((상품자료[상품]=D456)*(상품자료[단위]=I456)*(상품자료[등록일]&lt;=Q456)),상품자료[단가])</f>
        <v>7700</v>
      </c>
      <c r="K456" s="3">
        <v>2</v>
      </c>
      <c r="L456" s="4">
        <f>주문[수량]*주문[단가]</f>
        <v>15400</v>
      </c>
      <c r="M456" s="4"/>
      <c r="N456" s="20" t="str">
        <f t="array" ref="N4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연풍초_공_(다짐)_2kg____</v>
      </c>
      <c r="O456" s="20" t="str">
        <f>주문[[#This Row],[식사시간]]&amp;"_"&amp;주문[[#This Row],[상품]]&amp;"_"&amp;주문[[#This Row],[단위]]*주문[[#This Row],[수량]]&amp;"kg"&amp;"_"&amp;주문[[#This Row],[확정여부]]</f>
        <v>공통_뒷다리(돈육)_2kg_</v>
      </c>
      <c r="P456" s="3" t="str">
        <f t="array" ref="P456">주문[[#This Row],[돈육두께]]&amp;"*"&amp;주문[[#This Row],[돈육가로]]&amp;"*"&amp;주문[[#This Row],[돈육세로]]</f>
        <v>**</v>
      </c>
      <c r="Q456" s="70">
        <v>44663</v>
      </c>
      <c r="R456" s="70">
        <v>44637</v>
      </c>
      <c r="S456" s="2">
        <f>VLOOKUP(주문[[#This Row],[상품]],품목단위,2,FALSE)</f>
        <v>301107</v>
      </c>
    </row>
    <row r="457" spans="1:19" ht="12">
      <c r="A457" s="1">
        <v>44673</v>
      </c>
      <c r="B457" s="20" t="s">
        <v>48</v>
      </c>
      <c r="C457" s="3" t="s">
        <v>794</v>
      </c>
      <c r="D457" s="1" t="s">
        <v>125</v>
      </c>
      <c r="E457" s="1" t="s">
        <v>798</v>
      </c>
      <c r="I457" s="15">
        <f>VLOOKUP(주문[[#This Row],[상품]],품목단위,3,0)</f>
        <v>1</v>
      </c>
      <c r="J457" s="21" t="e">
        <f>LOOKUP(2,1/((상품자료[상품]=D457)*(상품자료[단위]=I457)*(상품자료[등록일]&lt;=Q457)),상품자료[단가])</f>
        <v>#N/A</v>
      </c>
      <c r="K457" s="3">
        <v>1</v>
      </c>
      <c r="L457" s="4" t="e">
        <f>주문[수량]*주문[단가]</f>
        <v>#N/A</v>
      </c>
      <c r="M457" s="4"/>
      <c r="N457" s="20" t="str">
        <f t="array" ref="N4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연풍초_공_(다짐)_1kg____</v>
      </c>
      <c r="O457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457" s="3" t="str">
        <f t="array" ref="P457">주문[[#This Row],[돈육두께]]&amp;"*"&amp;주문[[#This Row],[돈육가로]]&amp;"*"&amp;주문[[#This Row],[돈육세로]]</f>
        <v>**</v>
      </c>
      <c r="R457" s="70">
        <v>44637</v>
      </c>
      <c r="S457" s="2">
        <f>VLOOKUP(주문[[#This Row],[상품]],품목단위,2,FALSE)</f>
        <v>301107</v>
      </c>
    </row>
    <row r="458" spans="1:19" ht="12">
      <c r="A458" s="1">
        <v>44665</v>
      </c>
      <c r="B458" s="20" t="s">
        <v>48</v>
      </c>
      <c r="C458" s="3" t="s">
        <v>794</v>
      </c>
      <c r="D458" s="1" t="s">
        <v>158</v>
      </c>
      <c r="E458" s="1" t="s">
        <v>424</v>
      </c>
      <c r="I458" s="15">
        <f>VLOOKUP(주문[[#This Row],[상품]],품목단위,3,0)</f>
        <v>1</v>
      </c>
      <c r="J458" s="21" t="e">
        <f>LOOKUP(2,1/((상품자료[상품]=D458)*(상품자료[단위]=I458)*(상품자료[등록일]&lt;=Q458)),상품자료[단가])</f>
        <v>#N/A</v>
      </c>
      <c r="K458" s="3">
        <v>1.5</v>
      </c>
      <c r="L458" s="4" t="e">
        <f>주문[수량]*주문[단가]</f>
        <v>#N/A</v>
      </c>
      <c r="M458" s="4"/>
      <c r="N458" s="20" t="str">
        <f t="array" ref="N4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연풍초_공_(카레)_1.5kg____</v>
      </c>
      <c r="O458" s="20" t="str">
        <f>주문[[#This Row],[식사시간]]&amp;"_"&amp;주문[[#This Row],[상품]]&amp;"_"&amp;주문[[#This Row],[단위]]*주문[[#This Row],[수량]]&amp;"kg"&amp;"_"&amp;주문[[#This Row],[확정여부]]</f>
        <v>공통_뒷다리(돈육)_1.5kg_</v>
      </c>
      <c r="P458" s="3" t="str">
        <f t="array" ref="P458">주문[[#This Row],[돈육두께]]&amp;"*"&amp;주문[[#This Row],[돈육가로]]&amp;"*"&amp;주문[[#This Row],[돈육세로]]</f>
        <v>**</v>
      </c>
      <c r="R458" s="70">
        <v>44637</v>
      </c>
      <c r="S458" s="2">
        <f>VLOOKUP(주문[[#This Row],[상품]],품목단위,2,FALSE)</f>
        <v>301107</v>
      </c>
    </row>
    <row r="459" spans="1:19" ht="12">
      <c r="A459" s="1">
        <v>44665</v>
      </c>
      <c r="B459" s="20" t="s">
        <v>48</v>
      </c>
      <c r="C459" s="3" t="s">
        <v>794</v>
      </c>
      <c r="D459" s="1" t="s">
        <v>125</v>
      </c>
      <c r="E459" s="1" t="s">
        <v>799</v>
      </c>
      <c r="I459" s="15">
        <f>VLOOKUP(주문[[#This Row],[상품]],품목단위,3,0)</f>
        <v>1</v>
      </c>
      <c r="J459" s="21" t="e">
        <f>LOOKUP(2,1/((상품자료[상품]=D459)*(상품자료[단위]=I459)*(상품자료[등록일]&lt;=Q459)),상품자료[단가])</f>
        <v>#N/A</v>
      </c>
      <c r="K459" s="3">
        <v>4</v>
      </c>
      <c r="L459" s="4" t="e">
        <f>주문[수량]*주문[단가]</f>
        <v>#N/A</v>
      </c>
      <c r="M459" s="4"/>
      <c r="N459" s="20" t="str">
        <f t="array" ref="N4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연풍초_공_(탕수)_4kg____</v>
      </c>
      <c r="O459" s="20" t="str">
        <f>주문[[#This Row],[식사시간]]&amp;"_"&amp;주문[[#This Row],[상품]]&amp;"_"&amp;주문[[#This Row],[단위]]*주문[[#This Row],[수량]]&amp;"kg"&amp;"_"&amp;주문[[#This Row],[확정여부]]</f>
        <v>공통_뒷다리(돈육)_4kg_</v>
      </c>
      <c r="P459" s="3" t="str">
        <f t="array" ref="P459">주문[[#This Row],[돈육두께]]&amp;"*"&amp;주문[[#This Row],[돈육가로]]&amp;"*"&amp;주문[[#This Row],[돈육세로]]</f>
        <v>**</v>
      </c>
      <c r="R459" s="70">
        <v>44637</v>
      </c>
      <c r="S459" s="2">
        <f>VLOOKUP(주문[[#This Row],[상품]],품목단위,2,FALSE)</f>
        <v>301107</v>
      </c>
    </row>
    <row r="460" spans="1:19" ht="12">
      <c r="A460" s="1">
        <v>44652</v>
      </c>
      <c r="B460" s="20" t="s">
        <v>48</v>
      </c>
      <c r="C460" s="3" t="s">
        <v>794</v>
      </c>
      <c r="D460" s="1" t="s">
        <v>795</v>
      </c>
      <c r="I460" s="15">
        <f>VLOOKUP(주문[[#This Row],[상품]],품목단위,3,0)</f>
        <v>10</v>
      </c>
      <c r="J460" s="21">
        <f>LOOKUP(2,1/((상품자료[상품]=D460)*(상품자료[단위]=I460)*(상품자료[등록일]&lt;=Q460)),상품자료[단가])</f>
        <v>41000</v>
      </c>
      <c r="K460" s="3">
        <v>8</v>
      </c>
      <c r="L460" s="4">
        <f>주문[수량]*주문[단가]</f>
        <v>328000</v>
      </c>
      <c r="M460" s="4"/>
      <c r="N460" s="20" t="str">
        <f t="array" ref="N4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연풍초_공_()_80kg____</v>
      </c>
      <c r="O460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460" s="3" t="str">
        <f t="array" ref="P460">주문[[#This Row],[돈육두께]]&amp;"*"&amp;주문[[#This Row],[돈육가로]]&amp;"*"&amp;주문[[#This Row],[돈육세로]]</f>
        <v>**</v>
      </c>
      <c r="Q460" s="70">
        <v>44655</v>
      </c>
      <c r="S460" s="2" t="str">
        <f>VLOOKUP(주문[[#This Row],[상품]],품목단위,2,FALSE)</f>
        <v>gs00079</v>
      </c>
    </row>
    <row r="461" spans="1:19" ht="12">
      <c r="A461" s="1">
        <v>44652</v>
      </c>
      <c r="B461" s="20" t="s">
        <v>48</v>
      </c>
      <c r="C461" s="3" t="s">
        <v>68</v>
      </c>
      <c r="D461" s="1" t="s">
        <v>26</v>
      </c>
      <c r="I461" s="15">
        <f>VLOOKUP(주문[[#This Row],[상품]],품목단위,3,0)</f>
        <v>10</v>
      </c>
      <c r="J461" s="21">
        <f>LOOKUP(2,1/((상품자료[상품]=D461)*(상품자료[단위]=I461)*(상품자료[등록일]&lt;=Q461)),상품자료[단가])</f>
        <v>42500</v>
      </c>
      <c r="K461" s="3">
        <v>4</v>
      </c>
      <c r="L461" s="4">
        <f>주문[수량]*주문[단가]</f>
        <v>170000</v>
      </c>
      <c r="M461" s="4"/>
      <c r="N461" s="20" t="str">
        <f t="array" ref="N4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연풍초_공_()_40kg____</v>
      </c>
      <c r="O461" s="20" t="str">
        <f>주문[[#This Row],[식사시간]]&amp;"_"&amp;주문[[#This Row],[상품]]&amp;"_"&amp;주문[[#This Row],[단위]]*주문[[#This Row],[수량]]&amp;"kg"&amp;"_"&amp;주문[[#This Row],[확정여부]]</f>
        <v>공통_찹쌀백미(유)_40kg_</v>
      </c>
      <c r="P461" s="3" t="str">
        <f t="array" ref="P461">주문[[#This Row],[돈육두께]]&amp;"*"&amp;주문[[#This Row],[돈육가로]]&amp;"*"&amp;주문[[#This Row],[돈육세로]]</f>
        <v>**</v>
      </c>
      <c r="Q461" s="70">
        <v>44655</v>
      </c>
      <c r="S461" s="2" t="str">
        <f>VLOOKUP(주문[[#This Row],[상품]],품목단위,2,FALSE)</f>
        <v>gs00148</v>
      </c>
    </row>
    <row r="462" spans="1:19" ht="12">
      <c r="A462" s="1">
        <v>44652</v>
      </c>
      <c r="B462" s="20" t="s">
        <v>46</v>
      </c>
      <c r="C462" s="3" t="s">
        <v>806</v>
      </c>
      <c r="D462" s="1" t="s">
        <v>807</v>
      </c>
      <c r="I462" s="15">
        <f>VLOOKUP(주문[[#This Row],[상품]],품목단위,3,0)</f>
        <v>10</v>
      </c>
      <c r="J462" s="21">
        <f>LOOKUP(2,1/((상품자료[상품]=D462)*(상품자료[단위]=I462)*(상품자료[등록일]&lt;=Q462)),상품자료[단가])</f>
        <v>41000</v>
      </c>
      <c r="K462" s="3">
        <v>8</v>
      </c>
      <c r="L462" s="4">
        <f>주문[수량]*주문[단가]</f>
        <v>328000</v>
      </c>
      <c r="M462" s="4"/>
      <c r="N462" s="20" t="str">
        <f t="array" ref="N4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문광초_공_()_80kg____</v>
      </c>
      <c r="O462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462" s="3" t="str">
        <f t="array" ref="P462">주문[[#This Row],[돈육두께]]&amp;"*"&amp;주문[[#This Row],[돈육가로]]&amp;"*"&amp;주문[[#This Row],[돈육세로]]</f>
        <v>**</v>
      </c>
      <c r="Q462" s="70">
        <v>44652</v>
      </c>
      <c r="S462" s="2" t="str">
        <f>VLOOKUP(주문[[#This Row],[상품]],품목단위,2,FALSE)</f>
        <v>gs00079</v>
      </c>
    </row>
    <row r="463" spans="1:19" ht="12">
      <c r="A463" s="1">
        <v>44652</v>
      </c>
      <c r="B463" s="20" t="s">
        <v>46</v>
      </c>
      <c r="C463" s="3" t="s">
        <v>806</v>
      </c>
      <c r="D463" s="1" t="s">
        <v>26</v>
      </c>
      <c r="I463" s="15">
        <f>VLOOKUP(주문[[#This Row],[상품]],품목단위,3,0)</f>
        <v>10</v>
      </c>
      <c r="J463" s="21">
        <f>LOOKUP(2,1/((상품자료[상품]=D463)*(상품자료[단위]=I463)*(상품자료[등록일]&lt;=Q463)),상품자료[단가])</f>
        <v>42500</v>
      </c>
      <c r="K463" s="3">
        <v>3.2</v>
      </c>
      <c r="L463" s="4">
        <f>주문[수량]*주문[단가]</f>
        <v>136000</v>
      </c>
      <c r="M463" s="4"/>
      <c r="N463" s="20" t="str">
        <f t="array" ref="N4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문광초_공_()_32kg____</v>
      </c>
      <c r="O463" s="20" t="str">
        <f>주문[[#This Row],[식사시간]]&amp;"_"&amp;주문[[#This Row],[상품]]&amp;"_"&amp;주문[[#This Row],[단위]]*주문[[#This Row],[수량]]&amp;"kg"&amp;"_"&amp;주문[[#This Row],[확정여부]]</f>
        <v>공통_찹쌀백미(유)_32kg_</v>
      </c>
      <c r="P463" s="3" t="str">
        <f t="array" ref="P463">주문[[#This Row],[돈육두께]]&amp;"*"&amp;주문[[#This Row],[돈육가로]]&amp;"*"&amp;주문[[#This Row],[돈육세로]]</f>
        <v>**</v>
      </c>
      <c r="Q463" s="70">
        <v>44652</v>
      </c>
      <c r="S463" s="2" t="str">
        <f>VLOOKUP(주문[[#This Row],[상품]],품목단위,2,FALSE)</f>
        <v>gs00148</v>
      </c>
    </row>
    <row r="464" spans="1:19" ht="12">
      <c r="A464" s="1">
        <v>44652</v>
      </c>
      <c r="B464" s="20" t="s">
        <v>46</v>
      </c>
      <c r="C464" s="3" t="s">
        <v>68</v>
      </c>
      <c r="D464" s="1" t="s">
        <v>26</v>
      </c>
      <c r="I464" s="15">
        <f>VLOOKUP(주문[[#This Row],[상품]],품목단위,3,0)</f>
        <v>10</v>
      </c>
      <c r="J464" s="21">
        <f>LOOKUP(2,1/((상품자료[상품]=D464)*(상품자료[단위]=I464)*(상품자료[등록일]&lt;=Q464)),상품자료[단가])</f>
        <v>42500</v>
      </c>
      <c r="K464" s="3">
        <v>0.8</v>
      </c>
      <c r="L464" s="4">
        <f>주문[수량]*주문[단가]</f>
        <v>34000</v>
      </c>
      <c r="M464" s="4" t="s">
        <v>882</v>
      </c>
      <c r="N464" s="20" t="str">
        <f t="array" ref="N4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문광초_공_()_8kg____선납</v>
      </c>
      <c r="O464" s="20" t="str">
        <f>주문[[#This Row],[식사시간]]&amp;"_"&amp;주문[[#This Row],[상품]]&amp;"_"&amp;주문[[#This Row],[단위]]*주문[[#This Row],[수량]]&amp;"kg"&amp;"_"&amp;주문[[#This Row],[확정여부]]</f>
        <v>공통_찹쌀백미(유)_8kg_선납</v>
      </c>
      <c r="P464" s="3" t="str">
        <f t="array" ref="P464">주문[[#This Row],[돈육두께]]&amp;"*"&amp;주문[[#This Row],[돈육가로]]&amp;"*"&amp;주문[[#This Row],[돈육세로]]</f>
        <v>**</v>
      </c>
      <c r="Q464" s="70">
        <v>44683</v>
      </c>
      <c r="S464" s="2" t="str">
        <f>VLOOKUP(주문[[#This Row],[상품]],품목단위,2,FALSE)</f>
        <v>gs00148</v>
      </c>
    </row>
    <row r="465" spans="1:19" ht="12">
      <c r="A465" s="1">
        <v>44650</v>
      </c>
      <c r="B465" s="20" t="s">
        <v>155</v>
      </c>
      <c r="C465" s="3" t="s">
        <v>806</v>
      </c>
      <c r="D465" s="1" t="s">
        <v>117</v>
      </c>
      <c r="E465" s="1" t="s">
        <v>808</v>
      </c>
      <c r="F465" s="44">
        <v>70</v>
      </c>
      <c r="I465" s="15">
        <f>VLOOKUP(주문[[#This Row],[상품]],품목단위,3,0)</f>
        <v>1</v>
      </c>
      <c r="J465" s="21" t="e">
        <f>LOOKUP(2,1/((상품자료[상품]=D465)*(상품자료[단위]=I465)*(상품자료[등록일]&lt;=Q465)),상품자료[단가])</f>
        <v>#N/A</v>
      </c>
      <c r="K465" s="3">
        <v>16</v>
      </c>
      <c r="L465" s="4" t="e">
        <f>주문[수량]*주문[단가]</f>
        <v>#N/A</v>
      </c>
      <c r="M465" s="4"/>
      <c r="N465" s="20" t="str">
        <f t="array" ref="N4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폴수학_공_(수육)_16kg_70___</v>
      </c>
      <c r="O465" s="20" t="str">
        <f>주문[[#This Row],[식사시간]]&amp;"_"&amp;주문[[#This Row],[상품]]&amp;"_"&amp;주문[[#This Row],[단위]]*주문[[#This Row],[수량]]&amp;"kg"&amp;"_"&amp;주문[[#This Row],[확정여부]]</f>
        <v>공통_삼겹살_16kg_</v>
      </c>
      <c r="P465" s="3" t="str">
        <f t="array" ref="P465">주문[[#This Row],[돈육두께]]&amp;"*"&amp;주문[[#This Row],[돈육가로]]&amp;"*"&amp;주문[[#This Row],[돈육세로]]</f>
        <v>70**</v>
      </c>
      <c r="R465" s="70">
        <v>44641</v>
      </c>
      <c r="S465" s="2">
        <f>VLOOKUP(주문[[#This Row],[상품]],품목단위,2,FALSE)</f>
        <v>301101</v>
      </c>
    </row>
    <row r="466" spans="1:19" ht="12">
      <c r="A466" s="1">
        <v>44657</v>
      </c>
      <c r="B466" s="20" t="s">
        <v>155</v>
      </c>
      <c r="C466" s="3" t="s">
        <v>806</v>
      </c>
      <c r="D466" s="1" t="s">
        <v>117</v>
      </c>
      <c r="E466" s="1" t="s">
        <v>157</v>
      </c>
      <c r="F466" s="44">
        <v>8</v>
      </c>
      <c r="I466" s="15">
        <f>VLOOKUP(주문[[#This Row],[상품]],품목단위,3,0)</f>
        <v>1</v>
      </c>
      <c r="J466" s="21">
        <f>LOOKUP(2,1/((상품자료[상품]=D466)*(상품자료[단위]=I466)*(상품자료[등록일]&lt;=Q466)),상품자료[단가])</f>
        <v>27900</v>
      </c>
      <c r="K466" s="3">
        <v>15</v>
      </c>
      <c r="L466" s="4">
        <f>주문[수량]*주문[단가]</f>
        <v>418500</v>
      </c>
      <c r="M466" s="4"/>
      <c r="N466" s="20" t="str">
        <f t="array" ref="N4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폴수학_공_(구이)_15kg_8___</v>
      </c>
      <c r="O466" s="20" t="str">
        <f>주문[[#This Row],[식사시간]]&amp;"_"&amp;주문[[#This Row],[상품]]&amp;"_"&amp;주문[[#This Row],[단위]]*주문[[#This Row],[수량]]&amp;"kg"&amp;"_"&amp;주문[[#This Row],[확정여부]]</f>
        <v>공통_삼겹살_15kg_</v>
      </c>
      <c r="P466" s="3" t="str">
        <f t="array" ref="P466">주문[[#This Row],[돈육두께]]&amp;"*"&amp;주문[[#This Row],[돈육가로]]&amp;"*"&amp;주문[[#This Row],[돈육세로]]</f>
        <v>8**</v>
      </c>
      <c r="Q466" s="70">
        <v>44657</v>
      </c>
      <c r="R466" s="70">
        <v>44641</v>
      </c>
      <c r="S466" s="202">
        <f>VLOOKUP(주문[[#This Row],[상품]],품목단위,2,FALSE)</f>
        <v>301101</v>
      </c>
    </row>
    <row r="467" spans="1:19" ht="12">
      <c r="A467" s="1">
        <v>44664</v>
      </c>
      <c r="B467" s="20" t="s">
        <v>155</v>
      </c>
      <c r="C467" s="3" t="s">
        <v>806</v>
      </c>
      <c r="D467" s="1" t="s">
        <v>125</v>
      </c>
      <c r="E467" s="1" t="s">
        <v>142</v>
      </c>
      <c r="I467" s="15">
        <f>VLOOKUP(주문[[#This Row],[상품]],품목단위,3,0)</f>
        <v>1</v>
      </c>
      <c r="J467" s="21" t="e">
        <f>LOOKUP(2,1/((상품자료[상품]=D467)*(상품자료[단위]=I467)*(상품자료[등록일]&lt;=Q467)),상품자료[단가])</f>
        <v>#N/A</v>
      </c>
      <c r="K467" s="3">
        <v>10</v>
      </c>
      <c r="L467" s="4" t="e">
        <f>주문[수량]*주문[단가]</f>
        <v>#N/A</v>
      </c>
      <c r="M467" s="4"/>
      <c r="N467" s="20" t="str">
        <f t="array" ref="N4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폴수학_공_(불고)_10kg____</v>
      </c>
      <c r="O467" s="20" t="str">
        <f>주문[[#This Row],[식사시간]]&amp;"_"&amp;주문[[#This Row],[상품]]&amp;"_"&amp;주문[[#This Row],[단위]]*주문[[#This Row],[수량]]&amp;"kg"&amp;"_"&amp;주문[[#This Row],[확정여부]]</f>
        <v>공통_뒷다리(돈육)_10kg_</v>
      </c>
      <c r="P467" s="3" t="str">
        <f t="array" ref="P467">주문[[#This Row],[돈육두께]]&amp;"*"&amp;주문[[#This Row],[돈육가로]]&amp;"*"&amp;주문[[#This Row],[돈육세로]]</f>
        <v>**</v>
      </c>
      <c r="R467" s="70">
        <v>44641</v>
      </c>
      <c r="S467" s="2">
        <f>VLOOKUP(주문[[#This Row],[상품]],품목단위,2,FALSE)</f>
        <v>301107</v>
      </c>
    </row>
    <row r="468" spans="1:19" ht="12">
      <c r="A468" s="1">
        <v>44678</v>
      </c>
      <c r="B468" s="20" t="s">
        <v>155</v>
      </c>
      <c r="C468" s="3" t="s">
        <v>806</v>
      </c>
      <c r="D468" s="1" t="s">
        <v>117</v>
      </c>
      <c r="E468" s="1" t="s">
        <v>808</v>
      </c>
      <c r="F468" s="44">
        <v>70</v>
      </c>
      <c r="I468" s="15">
        <f>VLOOKUP(주문[[#This Row],[상품]],품목단위,3,0)</f>
        <v>1</v>
      </c>
      <c r="J468" s="21" t="e">
        <f>LOOKUP(2,1/((상품자료[상품]=D468)*(상품자료[단위]=I468)*(상품자료[등록일]&lt;=Q468)),상품자료[단가])</f>
        <v>#N/A</v>
      </c>
      <c r="K468" s="3">
        <v>16</v>
      </c>
      <c r="L468" s="4" t="e">
        <f>주문[수량]*주문[단가]</f>
        <v>#N/A</v>
      </c>
      <c r="M468" s="4"/>
      <c r="N468" s="20" t="str">
        <f t="array" ref="N4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폴수학_공_(수육)_16kg_70___</v>
      </c>
      <c r="O468" s="20" t="str">
        <f>주문[[#This Row],[식사시간]]&amp;"_"&amp;주문[[#This Row],[상품]]&amp;"_"&amp;주문[[#This Row],[단위]]*주문[[#This Row],[수량]]&amp;"kg"&amp;"_"&amp;주문[[#This Row],[확정여부]]</f>
        <v>공통_삼겹살_16kg_</v>
      </c>
      <c r="P468" s="3" t="str">
        <f t="array" ref="P468">주문[[#This Row],[돈육두께]]&amp;"*"&amp;주문[[#This Row],[돈육가로]]&amp;"*"&amp;주문[[#This Row],[돈육세로]]</f>
        <v>70**</v>
      </c>
      <c r="R468" s="70">
        <v>44641</v>
      </c>
      <c r="S468" s="2">
        <f>VLOOKUP(주문[[#This Row],[상품]],품목단위,2,FALSE)</f>
        <v>301101</v>
      </c>
    </row>
    <row r="469" spans="1:19" ht="12">
      <c r="A469" s="1">
        <v>44671</v>
      </c>
      <c r="B469" s="20" t="s">
        <v>155</v>
      </c>
      <c r="C469" s="3" t="s">
        <v>806</v>
      </c>
      <c r="D469" s="1" t="s">
        <v>124</v>
      </c>
      <c r="E469" s="1" t="s">
        <v>809</v>
      </c>
      <c r="F469" s="44">
        <v>8</v>
      </c>
      <c r="G469" s="44" t="s">
        <v>487</v>
      </c>
      <c r="I469" s="15">
        <f>VLOOKUP(주문[[#This Row],[상품]],품목단위,3,0)</f>
        <v>1</v>
      </c>
      <c r="J469" s="21" t="e">
        <f>LOOKUP(2,1/((상품자료[상품]=D469)*(상품자료[단위]=I469)*(상품자료[등록일]&lt;=Q469)),상품자료[단가])</f>
        <v>#N/A</v>
      </c>
      <c r="K469" s="3">
        <v>9</v>
      </c>
      <c r="L469" s="4" t="e">
        <f>주문[수량]*주문[단가]</f>
        <v>#N/A</v>
      </c>
      <c r="M469" s="4"/>
      <c r="N469" s="20" t="str">
        <f t="array" ref="N4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폴수학_공_(돈까)_9kg_8_두번누름__</v>
      </c>
      <c r="O469" s="20" t="str">
        <f>주문[[#This Row],[식사시간]]&amp;"_"&amp;주문[[#This Row],[상품]]&amp;"_"&amp;주문[[#This Row],[단위]]*주문[[#This Row],[수량]]&amp;"kg"&amp;"_"&amp;주문[[#This Row],[확정여부]]</f>
        <v>공통_안심(돈육)_9kg_</v>
      </c>
      <c r="P469" s="3" t="str">
        <f t="array" ref="P469">주문[[#This Row],[돈육두께]]&amp;"*"&amp;주문[[#This Row],[돈육가로]]&amp;"*"&amp;주문[[#This Row],[돈육세로]]</f>
        <v>8*두번누름*</v>
      </c>
      <c r="R469" s="70">
        <v>44641</v>
      </c>
      <c r="S469" s="2">
        <f>VLOOKUP(주문[[#This Row],[상품]],품목단위,2,FALSE)</f>
        <v>301106</v>
      </c>
    </row>
    <row r="470" spans="1:19" ht="12">
      <c r="A470" s="1">
        <v>44650</v>
      </c>
      <c r="B470" s="20" t="s">
        <v>155</v>
      </c>
      <c r="C470" s="3" t="s">
        <v>806</v>
      </c>
      <c r="D470" s="1" t="s">
        <v>807</v>
      </c>
      <c r="I470" s="15">
        <f>VLOOKUP(주문[[#This Row],[상품]],품목단위,3,0)</f>
        <v>10</v>
      </c>
      <c r="J470" s="21">
        <f>LOOKUP(2,1/((상품자료[상품]=D470)*(상품자료[단위]=I470)*(상품자료[등록일]&lt;=Q470)),상품자료[단가])</f>
        <v>41000</v>
      </c>
      <c r="K470" s="3">
        <v>4</v>
      </c>
      <c r="L470" s="4">
        <f>주문[수량]*주문[단가]</f>
        <v>164000</v>
      </c>
      <c r="M470" s="4"/>
      <c r="N470" s="20" t="str">
        <f t="array" ref="N4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폴수학_공_()_40kg____</v>
      </c>
      <c r="O470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470" s="3" t="str">
        <f t="array" ref="P470">주문[[#This Row],[돈육두께]]&amp;"*"&amp;주문[[#This Row],[돈육가로]]&amp;"*"&amp;주문[[#This Row],[돈육세로]]</f>
        <v>**</v>
      </c>
      <c r="Q470" s="70">
        <v>44650</v>
      </c>
      <c r="S470" s="2" t="str">
        <f>VLOOKUP(주문[[#This Row],[상품]],품목단위,2,FALSE)</f>
        <v>gs00079</v>
      </c>
    </row>
    <row r="471" spans="1:19" ht="12">
      <c r="A471" s="1">
        <v>44657</v>
      </c>
      <c r="B471" s="20" t="s">
        <v>155</v>
      </c>
      <c r="C471" s="3" t="s">
        <v>68</v>
      </c>
      <c r="D471" s="1" t="s">
        <v>807</v>
      </c>
      <c r="I471" s="15">
        <f>VLOOKUP(주문[[#This Row],[상품]],품목단위,3,0)</f>
        <v>10</v>
      </c>
      <c r="J471" s="21">
        <f>LOOKUP(2,1/((상품자료[상품]=D471)*(상품자료[단위]=I471)*(상품자료[등록일]&lt;=Q471)),상품자료[단가])</f>
        <v>41000</v>
      </c>
      <c r="K471" s="3">
        <v>4</v>
      </c>
      <c r="L471" s="4">
        <f>주문[수량]*주문[단가]</f>
        <v>164000</v>
      </c>
      <c r="M471" s="4"/>
      <c r="N471" s="20" t="str">
        <f t="array" ref="N4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폴수학_공_()_40kg____</v>
      </c>
      <c r="O471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471" s="3" t="str">
        <f t="array" ref="P471">주문[[#This Row],[돈육두께]]&amp;"*"&amp;주문[[#This Row],[돈육가로]]&amp;"*"&amp;주문[[#This Row],[돈육세로]]</f>
        <v>**</v>
      </c>
      <c r="Q471" s="70">
        <v>44657</v>
      </c>
      <c r="S471" s="2" t="str">
        <f>VLOOKUP(주문[[#This Row],[상품]],품목단위,2,FALSE)</f>
        <v>gs00079</v>
      </c>
    </row>
    <row r="472" spans="1:19" ht="12">
      <c r="A472" s="1">
        <v>44671</v>
      </c>
      <c r="B472" s="20" t="s">
        <v>155</v>
      </c>
      <c r="C472" s="3" t="s">
        <v>806</v>
      </c>
      <c r="D472" s="1" t="s">
        <v>807</v>
      </c>
      <c r="I472" s="15">
        <f>VLOOKUP(주문[[#This Row],[상품]],품목단위,3,0)</f>
        <v>10</v>
      </c>
      <c r="J472" s="21" t="e">
        <f>LOOKUP(2,1/((상품자료[상품]=D472)*(상품자료[단위]=I472)*(상품자료[등록일]&lt;=Q472)),상품자료[단가])</f>
        <v>#N/A</v>
      </c>
      <c r="K472" s="3">
        <v>4</v>
      </c>
      <c r="L472" s="4" t="e">
        <f>주문[수량]*주문[단가]</f>
        <v>#N/A</v>
      </c>
      <c r="M472" s="4"/>
      <c r="N472" s="20" t="str">
        <f t="array" ref="N4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폴수학_공_()_40kg____</v>
      </c>
      <c r="O472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472" s="3" t="str">
        <f t="array" ref="P472">주문[[#This Row],[돈육두께]]&amp;"*"&amp;주문[[#This Row],[돈육가로]]&amp;"*"&amp;주문[[#This Row],[돈육세로]]</f>
        <v>**</v>
      </c>
      <c r="S472" s="2" t="str">
        <f>VLOOKUP(주문[[#This Row],[상품]],품목단위,2,FALSE)</f>
        <v>gs00079</v>
      </c>
    </row>
    <row r="473" spans="1:19" ht="12">
      <c r="A473" s="1">
        <v>44652</v>
      </c>
      <c r="B473" s="20" t="s">
        <v>44</v>
      </c>
      <c r="C473" s="3" t="s">
        <v>820</v>
      </c>
      <c r="D473" s="1" t="s">
        <v>10</v>
      </c>
      <c r="I473" s="15">
        <f>VLOOKUP(주문[[#This Row],[상품]],품목단위,3,0)</f>
        <v>1</v>
      </c>
      <c r="J473" s="21">
        <f>LOOKUP(2,1/((상품자료[상품]=D473)*(상품자료[단위]=I473)*(상품자료[등록일]&lt;=Q473)),상품자료[단가])</f>
        <v>46200</v>
      </c>
      <c r="K473" s="3">
        <v>2</v>
      </c>
      <c r="L473" s="4">
        <f>주문[수량]*주문[단가]</f>
        <v>92400</v>
      </c>
      <c r="M473" s="4"/>
      <c r="N473" s="20" t="str">
        <f t="array" ref="N4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명덕초_공_()_2kg____</v>
      </c>
      <c r="O473" s="20" t="str">
        <f>주문[[#This Row],[식사시간]]&amp;"_"&amp;주문[[#This Row],[상품]]&amp;"_"&amp;주문[[#This Row],[단위]]*주문[[#This Row],[수량]]&amp;"kg"&amp;"_"&amp;주문[[#This Row],[확정여부]]</f>
        <v>공통_고춧가루(유)_2kg_</v>
      </c>
      <c r="P473" s="3" t="str">
        <f t="array" ref="P473">주문[[#This Row],[돈육두께]]&amp;"*"&amp;주문[[#This Row],[돈육가로]]&amp;"*"&amp;주문[[#This Row],[돈육세로]]</f>
        <v>**</v>
      </c>
      <c r="Q473" s="70">
        <v>44652</v>
      </c>
      <c r="S473" s="2" t="str">
        <f>VLOOKUP(주문[[#This Row],[상품]],품목단위,2,FALSE)</f>
        <v>gs00012</v>
      </c>
    </row>
    <row r="474" spans="1:19" ht="12">
      <c r="A474" s="1">
        <v>44671</v>
      </c>
      <c r="B474" s="20" t="s">
        <v>44</v>
      </c>
      <c r="C474" s="3" t="s">
        <v>820</v>
      </c>
      <c r="D474" s="1" t="s">
        <v>10</v>
      </c>
      <c r="I474" s="15">
        <f>VLOOKUP(주문[[#This Row],[상품]],품목단위,3,0)</f>
        <v>1</v>
      </c>
      <c r="J474" s="21" t="e">
        <f>LOOKUP(2,1/((상품자료[상품]=D474)*(상품자료[단위]=I474)*(상품자료[등록일]&lt;=Q474)),상품자료[단가])</f>
        <v>#N/A</v>
      </c>
      <c r="K474" s="3">
        <v>1</v>
      </c>
      <c r="L474" s="4" t="e">
        <f>주문[수량]*주문[단가]</f>
        <v>#N/A</v>
      </c>
      <c r="M474" s="4"/>
      <c r="N474" s="20" t="str">
        <f t="array" ref="N4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명덕초_공_()_1kg____</v>
      </c>
      <c r="O474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474" s="3" t="str">
        <f t="array" ref="P474">주문[[#This Row],[돈육두께]]&amp;"*"&amp;주문[[#This Row],[돈육가로]]&amp;"*"&amp;주문[[#This Row],[돈육세로]]</f>
        <v>**</v>
      </c>
      <c r="S474" s="2" t="str">
        <f>VLOOKUP(주문[[#This Row],[상품]],품목단위,2,FALSE)</f>
        <v>gs00012</v>
      </c>
    </row>
    <row r="475" spans="1:19" ht="12">
      <c r="A475" s="1">
        <v>44677</v>
      </c>
      <c r="B475" s="20" t="s">
        <v>44</v>
      </c>
      <c r="C475" s="3" t="s">
        <v>820</v>
      </c>
      <c r="D475" s="1" t="s">
        <v>10</v>
      </c>
      <c r="I475" s="15">
        <f>VLOOKUP(주문[[#This Row],[상품]],품목단위,3,0)</f>
        <v>1</v>
      </c>
      <c r="J475" s="21" t="e">
        <f>LOOKUP(2,1/((상품자료[상품]=D475)*(상품자료[단위]=I475)*(상품자료[등록일]&lt;=Q475)),상품자료[단가])</f>
        <v>#N/A</v>
      </c>
      <c r="K475" s="3">
        <v>3</v>
      </c>
      <c r="L475" s="4" t="e">
        <f>주문[수량]*주문[단가]</f>
        <v>#N/A</v>
      </c>
      <c r="M475" s="4"/>
      <c r="N475" s="20" t="str">
        <f t="array" ref="N4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명덕초_공_()_3kg____</v>
      </c>
      <c r="O475" s="20" t="str">
        <f>주문[[#This Row],[식사시간]]&amp;"_"&amp;주문[[#This Row],[상품]]&amp;"_"&amp;주문[[#This Row],[단위]]*주문[[#This Row],[수량]]&amp;"kg"&amp;"_"&amp;주문[[#This Row],[확정여부]]</f>
        <v>공통_고춧가루(유)_3kg_</v>
      </c>
      <c r="P475" s="3" t="str">
        <f t="array" ref="P475">주문[[#This Row],[돈육두께]]&amp;"*"&amp;주문[[#This Row],[돈육가로]]&amp;"*"&amp;주문[[#This Row],[돈육세로]]</f>
        <v>**</v>
      </c>
      <c r="S475" s="2" t="str">
        <f>VLOOKUP(주문[[#This Row],[상품]],품목단위,2,FALSE)</f>
        <v>gs00012</v>
      </c>
    </row>
    <row r="476" spans="1:19" ht="12">
      <c r="A476" s="1">
        <v>44652</v>
      </c>
      <c r="B476" s="20" t="s">
        <v>44</v>
      </c>
      <c r="C476" s="3" t="s">
        <v>820</v>
      </c>
      <c r="D476" s="1" t="s">
        <v>815</v>
      </c>
      <c r="I476" s="15">
        <f>VLOOKUP(주문[[#This Row],[상품]],품목단위,3,0)</f>
        <v>10</v>
      </c>
      <c r="J476" s="21">
        <f>LOOKUP(2,1/((상품자료[상품]=D476)*(상품자료[단위]=I476)*(상품자료[등록일]&lt;=Q476)),상품자료[단가])</f>
        <v>41000</v>
      </c>
      <c r="K476" s="3">
        <v>7</v>
      </c>
      <c r="L476" s="4">
        <f>주문[수량]*주문[단가]</f>
        <v>287000</v>
      </c>
      <c r="M476" s="4"/>
      <c r="N476" s="20" t="str">
        <f t="array" ref="N4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명덕초_공_()_70kg____</v>
      </c>
      <c r="O476" s="20" t="str">
        <f>주문[[#This Row],[식사시간]]&amp;"_"&amp;주문[[#This Row],[상품]]&amp;"_"&amp;주문[[#This Row],[단위]]*주문[[#This Row],[수량]]&amp;"kg"&amp;"_"&amp;주문[[#This Row],[확정여부]]</f>
        <v>공통_백미(유)_70kg_</v>
      </c>
      <c r="P476" s="3" t="str">
        <f t="array" ref="P476">주문[[#This Row],[돈육두께]]&amp;"*"&amp;주문[[#This Row],[돈육가로]]&amp;"*"&amp;주문[[#This Row],[돈육세로]]</f>
        <v>**</v>
      </c>
      <c r="Q476" s="70">
        <v>44652</v>
      </c>
      <c r="S476" s="2" t="str">
        <f>VLOOKUP(주문[[#This Row],[상품]],품목단위,2,FALSE)</f>
        <v>gs00079</v>
      </c>
    </row>
    <row r="477" spans="1:19" ht="12">
      <c r="A477" s="1">
        <v>44665</v>
      </c>
      <c r="B477" s="20" t="s">
        <v>44</v>
      </c>
      <c r="C477" s="3" t="s">
        <v>820</v>
      </c>
      <c r="D477" s="1" t="s">
        <v>815</v>
      </c>
      <c r="I477" s="15">
        <f>VLOOKUP(주문[[#This Row],[상품]],품목단위,3,0)</f>
        <v>10</v>
      </c>
      <c r="J477" s="21" t="e">
        <f>LOOKUP(2,1/((상품자료[상품]=D477)*(상품자료[단위]=I477)*(상품자료[등록일]&lt;=Q477)),상품자료[단가])</f>
        <v>#N/A</v>
      </c>
      <c r="K477" s="3">
        <v>7</v>
      </c>
      <c r="L477" s="4" t="e">
        <f>주문[수량]*주문[단가]</f>
        <v>#N/A</v>
      </c>
      <c r="M477" s="4"/>
      <c r="N477" s="20" t="str">
        <f t="array" ref="N4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명덕초_공_()_70kg____</v>
      </c>
      <c r="O477" s="20" t="str">
        <f>주문[[#This Row],[식사시간]]&amp;"_"&amp;주문[[#This Row],[상품]]&amp;"_"&amp;주문[[#This Row],[단위]]*주문[[#This Row],[수량]]&amp;"kg"&amp;"_"&amp;주문[[#This Row],[확정여부]]</f>
        <v>공통_백미(유)_70kg_</v>
      </c>
      <c r="P477" s="3" t="str">
        <f t="array" ref="P477">주문[[#This Row],[돈육두께]]&amp;"*"&amp;주문[[#This Row],[돈육가로]]&amp;"*"&amp;주문[[#This Row],[돈육세로]]</f>
        <v>**</v>
      </c>
      <c r="S477" s="2" t="str">
        <f>VLOOKUP(주문[[#This Row],[상품]],품목단위,2,FALSE)</f>
        <v>gs00079</v>
      </c>
    </row>
    <row r="478" spans="1:19" ht="12">
      <c r="A478" s="1">
        <v>44655</v>
      </c>
      <c r="B478" s="20" t="s">
        <v>45</v>
      </c>
      <c r="C478" s="3" t="s">
        <v>820</v>
      </c>
      <c r="D478" s="1" t="s">
        <v>6</v>
      </c>
      <c r="I478" s="15">
        <f>VLOOKUP(주문[[#This Row],[상품]],품목단위,3,0)</f>
        <v>10</v>
      </c>
      <c r="J478" s="21">
        <f>LOOKUP(2,1/((상품자료[상품]=D478)*(상품자료[단위]=I478)*(상품자료[등록일]&lt;=Q478)),상품자료[단가])</f>
        <v>41000</v>
      </c>
      <c r="K478" s="3">
        <v>15</v>
      </c>
      <c r="L478" s="4">
        <f>주문[수량]*주문[단가]</f>
        <v>615000</v>
      </c>
      <c r="M478" s="4"/>
      <c r="N478" s="20" t="str">
        <f t="array" ref="N4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동인초_공_()_150kg____</v>
      </c>
      <c r="O478" s="20" t="str">
        <f>주문[[#This Row],[식사시간]]&amp;"_"&amp;주문[[#This Row],[상품]]&amp;"_"&amp;주문[[#This Row],[단위]]*주문[[#This Row],[수량]]&amp;"kg"&amp;"_"&amp;주문[[#This Row],[확정여부]]</f>
        <v>공통_백미(유)_150kg_</v>
      </c>
      <c r="P478" s="3" t="str">
        <f t="array" ref="P478">주문[[#This Row],[돈육두께]]&amp;"*"&amp;주문[[#This Row],[돈육가로]]&amp;"*"&amp;주문[[#This Row],[돈육세로]]</f>
        <v>**</v>
      </c>
      <c r="Q478" s="70">
        <v>44655</v>
      </c>
      <c r="S478" s="2" t="str">
        <f>VLOOKUP(주문[[#This Row],[상품]],품목단위,2,FALSE)</f>
        <v>gs00079</v>
      </c>
    </row>
    <row r="479" spans="1:19" ht="12">
      <c r="A479" s="1">
        <v>44655</v>
      </c>
      <c r="B479" s="20" t="s">
        <v>45</v>
      </c>
      <c r="C479" s="3" t="s">
        <v>820</v>
      </c>
      <c r="D479" s="1" t="s">
        <v>26</v>
      </c>
      <c r="I479" s="15">
        <f>VLOOKUP(주문[[#This Row],[상품]],품목단위,3,0)</f>
        <v>10</v>
      </c>
      <c r="J479" s="21">
        <f>LOOKUP(2,1/((상품자료[상품]=D479)*(상품자료[단위]=I479)*(상품자료[등록일]&lt;=Q479)),상품자료[단가])</f>
        <v>42500</v>
      </c>
      <c r="K479" s="3">
        <v>6</v>
      </c>
      <c r="L479" s="4">
        <f>주문[수량]*주문[단가]</f>
        <v>255000</v>
      </c>
      <c r="M479" s="4"/>
      <c r="N479" s="20" t="str">
        <f t="array" ref="N4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동인초_공_()_60kg____</v>
      </c>
      <c r="O479" s="20" t="str">
        <f>주문[[#This Row],[식사시간]]&amp;"_"&amp;주문[[#This Row],[상품]]&amp;"_"&amp;주문[[#This Row],[단위]]*주문[[#This Row],[수량]]&amp;"kg"&amp;"_"&amp;주문[[#This Row],[확정여부]]</f>
        <v>공통_찹쌀백미(유)_60kg_</v>
      </c>
      <c r="P479" s="3" t="str">
        <f t="array" ref="P479">주문[[#This Row],[돈육두께]]&amp;"*"&amp;주문[[#This Row],[돈육가로]]&amp;"*"&amp;주문[[#This Row],[돈육세로]]</f>
        <v>**</v>
      </c>
      <c r="Q479" s="70">
        <v>44655</v>
      </c>
      <c r="S479" s="2" t="str">
        <f>VLOOKUP(주문[[#This Row],[상품]],품목단위,2,FALSE)</f>
        <v>gs00148</v>
      </c>
    </row>
    <row r="480" spans="1:19" ht="12">
      <c r="A480" s="1">
        <v>44655</v>
      </c>
      <c r="B480" s="20" t="s">
        <v>45</v>
      </c>
      <c r="C480" s="3" t="s">
        <v>820</v>
      </c>
      <c r="D480" s="1" t="s">
        <v>10</v>
      </c>
      <c r="I480" s="15">
        <f>VLOOKUP(주문[[#This Row],[상품]],품목단위,3,0)</f>
        <v>1</v>
      </c>
      <c r="J480" s="21">
        <f>LOOKUP(2,1/((상품자료[상품]=D480)*(상품자료[단위]=I480)*(상품자료[등록일]&lt;=Q480)),상품자료[단가])</f>
        <v>46200</v>
      </c>
      <c r="K480" s="3">
        <v>7</v>
      </c>
      <c r="L480" s="4">
        <f>주문[수량]*주문[단가]</f>
        <v>323400</v>
      </c>
      <c r="M480" s="4"/>
      <c r="N480" s="20" t="str">
        <f t="array" ref="N4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동인초_공_()_7kg____</v>
      </c>
      <c r="O480" s="20" t="str">
        <f>주문[[#This Row],[식사시간]]&amp;"_"&amp;주문[[#This Row],[상품]]&amp;"_"&amp;주문[[#This Row],[단위]]*주문[[#This Row],[수량]]&amp;"kg"&amp;"_"&amp;주문[[#This Row],[확정여부]]</f>
        <v>공통_고춧가루(유)_7kg_</v>
      </c>
      <c r="P480" s="3" t="str">
        <f t="array" ref="P480">주문[[#This Row],[돈육두께]]&amp;"*"&amp;주문[[#This Row],[돈육가로]]&amp;"*"&amp;주문[[#This Row],[돈육세로]]</f>
        <v>**</v>
      </c>
      <c r="Q480" s="70">
        <v>44655</v>
      </c>
      <c r="S480" s="2" t="str">
        <f>VLOOKUP(주문[[#This Row],[상품]],품목단위,2,FALSE)</f>
        <v>gs00012</v>
      </c>
    </row>
    <row r="481" spans="1:19" ht="12">
      <c r="A481" s="1">
        <v>44655</v>
      </c>
      <c r="B481" s="20" t="s">
        <v>45</v>
      </c>
      <c r="C481" s="3" t="s">
        <v>820</v>
      </c>
      <c r="D481" s="1" t="s">
        <v>12</v>
      </c>
      <c r="I481" s="15">
        <f>VLOOKUP(주문[[#This Row],[상품]],품목단위,3,0)</f>
        <v>1</v>
      </c>
      <c r="J481" s="21">
        <f>LOOKUP(2,1/((상품자료[상품]=D481)*(상품자료[단위]=I481)*(상품자료[등록일]&lt;=Q481)),상품자료[단가])</f>
        <v>13880</v>
      </c>
      <c r="K481" s="3">
        <v>2</v>
      </c>
      <c r="L481" s="4">
        <f>주문[수량]*주문[단가]</f>
        <v>27760</v>
      </c>
      <c r="M481" s="4"/>
      <c r="N481" s="20" t="str">
        <f t="array" ref="N4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동인초_공_()_2kg____</v>
      </c>
      <c r="O481" s="20" t="str">
        <f>주문[[#This Row],[식사시간]]&amp;"_"&amp;주문[[#This Row],[상품]]&amp;"_"&amp;주문[[#This Row],[단위]]*주문[[#This Row],[수량]]&amp;"kg"&amp;"_"&amp;주문[[#This Row],[확정여부]]</f>
        <v>공통_혼합5곡(무)_2kg_</v>
      </c>
      <c r="P481" s="3" t="str">
        <f t="array" ref="P481">주문[[#This Row],[돈육두께]]&amp;"*"&amp;주문[[#This Row],[돈육가로]]&amp;"*"&amp;주문[[#This Row],[돈육세로]]</f>
        <v>**</v>
      </c>
      <c r="Q481" s="70">
        <v>44655</v>
      </c>
      <c r="S481" s="2" t="str">
        <f>VLOOKUP(주문[[#This Row],[상품]],품목단위,2,FALSE)</f>
        <v>gs00175</v>
      </c>
    </row>
    <row r="482" spans="1:19" ht="12">
      <c r="A482" s="1">
        <v>44665</v>
      </c>
      <c r="B482" s="20" t="s">
        <v>45</v>
      </c>
      <c r="C482" s="3" t="s">
        <v>820</v>
      </c>
      <c r="D482" s="1" t="s">
        <v>6</v>
      </c>
      <c r="I482" s="15">
        <f>VLOOKUP(주문[[#This Row],[상품]],품목단위,3,0)</f>
        <v>10</v>
      </c>
      <c r="J482" s="21" t="e">
        <f>LOOKUP(2,1/((상품자료[상품]=D482)*(상품자료[단위]=I482)*(상품자료[등록일]&lt;=Q482)),상품자료[단가])</f>
        <v>#N/A</v>
      </c>
      <c r="K482" s="3">
        <v>20</v>
      </c>
      <c r="L482" s="4" t="e">
        <f>주문[수량]*주문[단가]</f>
        <v>#N/A</v>
      </c>
      <c r="M482" s="4"/>
      <c r="N482" s="20" t="str">
        <f t="array" ref="N4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동인초_공_()_200kg____</v>
      </c>
      <c r="O482" s="20" t="str">
        <f>주문[[#This Row],[식사시간]]&amp;"_"&amp;주문[[#This Row],[상품]]&amp;"_"&amp;주문[[#This Row],[단위]]*주문[[#This Row],[수량]]&amp;"kg"&amp;"_"&amp;주문[[#This Row],[확정여부]]</f>
        <v>공통_백미(유)_200kg_</v>
      </c>
      <c r="P482" s="3" t="str">
        <f t="array" ref="P482">주문[[#This Row],[돈육두께]]&amp;"*"&amp;주문[[#This Row],[돈육가로]]&amp;"*"&amp;주문[[#This Row],[돈육세로]]</f>
        <v>**</v>
      </c>
      <c r="S482" s="2" t="str">
        <f>VLOOKUP(주문[[#This Row],[상품]],품목단위,2,FALSE)</f>
        <v>gs00079</v>
      </c>
    </row>
    <row r="483" spans="1:19" ht="12">
      <c r="A483" s="1">
        <v>44652</v>
      </c>
      <c r="B483" s="20" t="s">
        <v>45</v>
      </c>
      <c r="C483" s="3" t="s">
        <v>820</v>
      </c>
      <c r="D483" s="1" t="s">
        <v>127</v>
      </c>
      <c r="I483" s="15">
        <f>VLOOKUP(주문[[#This Row],[상품]],품목단위,3,0)</f>
        <v>1</v>
      </c>
      <c r="J483" s="21">
        <f>LOOKUP(2,1/((상품자료[상품]=D483)*(상품자료[단위]=I483)*(상품자료[등록일]&lt;=Q483)),상품자료[단가])</f>
        <v>15400</v>
      </c>
      <c r="K483" s="3">
        <v>32</v>
      </c>
      <c r="L483" s="4">
        <f>주문[수량]*주문[단가]</f>
        <v>492800</v>
      </c>
      <c r="M483" s="4"/>
      <c r="N483" s="20" t="str">
        <f t="array" ref="N4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동인초_공_()_32kg____</v>
      </c>
      <c r="O483" s="20" t="str">
        <f>주문[[#This Row],[식사시간]]&amp;"_"&amp;주문[[#This Row],[상품]]&amp;"_"&amp;주문[[#This Row],[단위]]*주문[[#This Row],[수량]]&amp;"kg"&amp;"_"&amp;주문[[#This Row],[확정여부]]</f>
        <v>공통_갈비(돈육)_32kg_</v>
      </c>
      <c r="P483" s="3" t="str">
        <f t="array" ref="P483">주문[[#This Row],[돈육두께]]&amp;"*"&amp;주문[[#This Row],[돈육가로]]&amp;"*"&amp;주문[[#This Row],[돈육세로]]</f>
        <v>**</v>
      </c>
      <c r="Q483" s="70">
        <v>44652</v>
      </c>
      <c r="R483" s="70">
        <v>44642</v>
      </c>
      <c r="S483" s="2">
        <f>VLOOKUP(주문[[#This Row],[상품]],품목단위,2,FALSE)</f>
        <v>301109</v>
      </c>
    </row>
    <row r="484" spans="1:19" ht="12">
      <c r="A484" s="1">
        <v>44655</v>
      </c>
      <c r="B484" s="20" t="s">
        <v>45</v>
      </c>
      <c r="C484" s="3" t="s">
        <v>820</v>
      </c>
      <c r="D484" s="1" t="s">
        <v>119</v>
      </c>
      <c r="E484" s="1" t="s">
        <v>822</v>
      </c>
      <c r="I484" s="15">
        <f>VLOOKUP(주문[[#This Row],[상품]],품목단위,3,0)</f>
        <v>1</v>
      </c>
      <c r="J484" s="21">
        <f>LOOKUP(2,1/((상품자료[상품]=D484)*(상품자료[단위]=I484)*(상품자료[등록일]&lt;=Q484)),상품자료[단가])</f>
        <v>27700</v>
      </c>
      <c r="K484" s="3">
        <v>15</v>
      </c>
      <c r="L484" s="4">
        <f>주문[수량]*주문[단가]</f>
        <v>415500</v>
      </c>
      <c r="M484" s="4"/>
      <c r="N484" s="20" t="str">
        <f t="array" ref="N4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동인초_공_(수육)_15kg____</v>
      </c>
      <c r="O484" s="20" t="str">
        <f>주문[[#This Row],[식사시간]]&amp;"_"&amp;주문[[#This Row],[상품]]&amp;"_"&amp;주문[[#This Row],[단위]]*주문[[#This Row],[수량]]&amp;"kg"&amp;"_"&amp;주문[[#This Row],[확정여부]]</f>
        <v>공통_목심살(돈육)_15kg_</v>
      </c>
      <c r="P484" s="3" t="str">
        <f t="array" ref="P484">주문[[#This Row],[돈육두께]]&amp;"*"&amp;주문[[#This Row],[돈육가로]]&amp;"*"&amp;주문[[#This Row],[돈육세로]]</f>
        <v>**</v>
      </c>
      <c r="Q484" s="70">
        <v>44655</v>
      </c>
      <c r="R484" s="70">
        <v>44642</v>
      </c>
      <c r="S484" s="2">
        <f>VLOOKUP(주문[[#This Row],[상품]],품목단위,2,FALSE)</f>
        <v>301102</v>
      </c>
    </row>
    <row r="485" spans="1:19" ht="12">
      <c r="A485" s="1">
        <v>44655</v>
      </c>
      <c r="B485" s="20" t="s">
        <v>45</v>
      </c>
      <c r="C485" s="3" t="s">
        <v>820</v>
      </c>
      <c r="D485" s="1" t="s">
        <v>121</v>
      </c>
      <c r="E485" s="1" t="s">
        <v>438</v>
      </c>
      <c r="I485" s="15">
        <f>VLOOKUP(주문[[#This Row],[상품]],품목단위,3,0)</f>
        <v>1</v>
      </c>
      <c r="J485" s="21">
        <f>LOOKUP(2,1/((상품자료[상품]=D485)*(상품자료[단위]=I485)*(상품자료[등록일]&lt;=Q485)),상품자료[단가])</f>
        <v>14400</v>
      </c>
      <c r="K485" s="3">
        <v>15</v>
      </c>
      <c r="L485" s="4">
        <f>주문[수량]*주문[단가]</f>
        <v>216000</v>
      </c>
      <c r="M485" s="4"/>
      <c r="N485" s="20" t="str">
        <f t="array" ref="N4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동인초_공_(편육)_15kg____</v>
      </c>
      <c r="O485" s="20" t="str">
        <f>주문[[#This Row],[식사시간]]&amp;"_"&amp;주문[[#This Row],[상품]]&amp;"_"&amp;주문[[#This Row],[단위]]*주문[[#This Row],[수량]]&amp;"kg"&amp;"_"&amp;주문[[#This Row],[확정여부]]</f>
        <v>공통_앞다리(돈육)_15kg_</v>
      </c>
      <c r="P485" s="3" t="str">
        <f t="array" ref="P485">주문[[#This Row],[돈육두께]]&amp;"*"&amp;주문[[#This Row],[돈육가로]]&amp;"*"&amp;주문[[#This Row],[돈육세로]]</f>
        <v>**</v>
      </c>
      <c r="Q485" s="70">
        <v>44655</v>
      </c>
      <c r="R485" s="70">
        <v>44642</v>
      </c>
      <c r="S485" s="2">
        <f>VLOOKUP(주문[[#This Row],[상품]],품목단위,2,FALSE)</f>
        <v>301103</v>
      </c>
    </row>
    <row r="486" spans="1:19" ht="12">
      <c r="A486" s="1">
        <v>44657</v>
      </c>
      <c r="B486" s="20" t="s">
        <v>45</v>
      </c>
      <c r="C486" s="3" t="s">
        <v>820</v>
      </c>
      <c r="D486" s="1" t="s">
        <v>119</v>
      </c>
      <c r="E486" s="1" t="s">
        <v>417</v>
      </c>
      <c r="I486" s="15">
        <f>VLOOKUP(주문[[#This Row],[상품]],품목단위,3,0)</f>
        <v>1</v>
      </c>
      <c r="J486" s="21">
        <f>LOOKUP(2,1/((상품자료[상품]=D486)*(상품자료[단위]=I486)*(상품자료[등록일]&lt;=Q486)),상품자료[단가])</f>
        <v>27700</v>
      </c>
      <c r="K486" s="3">
        <v>8</v>
      </c>
      <c r="L486" s="4">
        <f>주문[수량]*주문[단가]</f>
        <v>221600</v>
      </c>
      <c r="M486" s="4"/>
      <c r="N486" s="20" t="str">
        <f t="array" ref="N4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동인초_공_(탕용)_8kg____</v>
      </c>
      <c r="O486" s="20" t="str">
        <f>주문[[#This Row],[식사시간]]&amp;"_"&amp;주문[[#This Row],[상품]]&amp;"_"&amp;주문[[#This Row],[단위]]*주문[[#This Row],[수량]]&amp;"kg"&amp;"_"&amp;주문[[#This Row],[확정여부]]</f>
        <v>공통_목심살(돈육)_8kg_</v>
      </c>
      <c r="P486" s="3" t="str">
        <f t="array" ref="P486">주문[[#This Row],[돈육두께]]&amp;"*"&amp;주문[[#This Row],[돈육가로]]&amp;"*"&amp;주문[[#This Row],[돈육세로]]</f>
        <v>**</v>
      </c>
      <c r="Q486" s="70">
        <v>44657</v>
      </c>
      <c r="R486" s="70">
        <v>44642</v>
      </c>
      <c r="S486" s="202">
        <f>VLOOKUP(주문[[#This Row],[상품]],품목단위,2,FALSE)</f>
        <v>301102</v>
      </c>
    </row>
    <row r="487" spans="1:19" ht="12">
      <c r="A487" s="1">
        <v>44659</v>
      </c>
      <c r="B487" s="20" t="s">
        <v>45</v>
      </c>
      <c r="C487" s="3" t="s">
        <v>820</v>
      </c>
      <c r="D487" s="1" t="s">
        <v>125</v>
      </c>
      <c r="I487" s="15">
        <f>VLOOKUP(주문[[#This Row],[상품]],품목단위,3,0)</f>
        <v>1</v>
      </c>
      <c r="J487" s="21">
        <f>LOOKUP(2,1/((상품자료[상품]=D487)*(상품자료[단위]=I487)*(상품자료[등록일]&lt;=Q487)),상품자료[단가])</f>
        <v>7700</v>
      </c>
      <c r="K487" s="3">
        <v>16</v>
      </c>
      <c r="L487" s="4">
        <f>주문[수량]*주문[단가]</f>
        <v>123200</v>
      </c>
      <c r="M487" s="4"/>
      <c r="N487" s="20" t="str">
        <f t="array" ref="N4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동인초_공_()_16kg____</v>
      </c>
      <c r="O487" s="20" t="str">
        <f>주문[[#This Row],[식사시간]]&amp;"_"&amp;주문[[#This Row],[상품]]&amp;"_"&amp;주문[[#This Row],[단위]]*주문[[#This Row],[수량]]&amp;"kg"&amp;"_"&amp;주문[[#This Row],[확정여부]]</f>
        <v>공통_뒷다리(돈육)_16kg_</v>
      </c>
      <c r="P487" s="3" t="str">
        <f t="array" ref="P487">주문[[#This Row],[돈육두께]]&amp;"*"&amp;주문[[#This Row],[돈육가로]]&amp;"*"&amp;주문[[#This Row],[돈육세로]]</f>
        <v>**</v>
      </c>
      <c r="Q487" s="70">
        <v>44659</v>
      </c>
      <c r="R487" s="70">
        <v>44642</v>
      </c>
      <c r="S487" s="2">
        <f>VLOOKUP(주문[[#This Row],[상품]],품목단위,2,FALSE)</f>
        <v>301107</v>
      </c>
    </row>
    <row r="488" spans="1:19" ht="12">
      <c r="A488" s="1">
        <v>44669</v>
      </c>
      <c r="B488" s="20" t="s">
        <v>45</v>
      </c>
      <c r="C488" s="3" t="s">
        <v>820</v>
      </c>
      <c r="D488" s="1" t="s">
        <v>816</v>
      </c>
      <c r="I488" s="15">
        <f>VLOOKUP(주문[[#This Row],[상품]],품목단위,3,0)</f>
        <v>1</v>
      </c>
      <c r="J488" s="21" t="e">
        <f>LOOKUP(2,1/((상품자료[상품]=D488)*(상품자료[단위]=I488)*(상품자료[등록일]&lt;=Q488)),상품자료[단가])</f>
        <v>#N/A</v>
      </c>
      <c r="K488" s="3">
        <v>20</v>
      </c>
      <c r="L488" s="4" t="e">
        <f>주문[수량]*주문[단가]</f>
        <v>#N/A</v>
      </c>
      <c r="M488" s="4"/>
      <c r="N488" s="20" t="str">
        <f t="array" ref="N4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동인초_공_()_20kg____</v>
      </c>
      <c r="O488" s="20" t="str">
        <f>주문[[#This Row],[식사시간]]&amp;"_"&amp;주문[[#This Row],[상품]]&amp;"_"&amp;주문[[#This Row],[단위]]*주문[[#This Row],[수량]]&amp;"kg"&amp;"_"&amp;주문[[#This Row],[확정여부]]</f>
        <v>공통_등뼈(돈육)_20kg_</v>
      </c>
      <c r="P488" s="3" t="str">
        <f t="array" ref="P488">주문[[#This Row],[돈육두께]]&amp;"*"&amp;주문[[#This Row],[돈육가로]]&amp;"*"&amp;주문[[#This Row],[돈육세로]]</f>
        <v>**</v>
      </c>
      <c r="R488" s="70">
        <v>44642</v>
      </c>
      <c r="S488" s="2">
        <f>VLOOKUP(주문[[#This Row],[상품]],품목단위,2,FALSE)</f>
        <v>301108</v>
      </c>
    </row>
    <row r="489" spans="1:19" ht="12">
      <c r="A489" s="1">
        <v>44677</v>
      </c>
      <c r="B489" s="20" t="s">
        <v>45</v>
      </c>
      <c r="C489" s="3" t="s">
        <v>820</v>
      </c>
      <c r="D489" s="1" t="s">
        <v>125</v>
      </c>
      <c r="E489" s="1" t="s">
        <v>142</v>
      </c>
      <c r="I489" s="15">
        <f>VLOOKUP(주문[[#This Row],[상품]],품목단위,3,0)</f>
        <v>1</v>
      </c>
      <c r="J489" s="21" t="e">
        <f>LOOKUP(2,1/((상품자료[상품]=D489)*(상품자료[단위]=I489)*(상품자료[등록일]&lt;=Q489)),상품자료[단가])</f>
        <v>#N/A</v>
      </c>
      <c r="K489" s="3">
        <v>13</v>
      </c>
      <c r="L489" s="4" t="e">
        <f>주문[수량]*주문[단가]</f>
        <v>#N/A</v>
      </c>
      <c r="M489" s="4"/>
      <c r="N489" s="20" t="str">
        <f t="array" ref="N4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동인초_공_(불고)_13kg____</v>
      </c>
      <c r="O489" s="20" t="str">
        <f>주문[[#This Row],[식사시간]]&amp;"_"&amp;주문[[#This Row],[상품]]&amp;"_"&amp;주문[[#This Row],[단위]]*주문[[#This Row],[수량]]&amp;"kg"&amp;"_"&amp;주문[[#This Row],[확정여부]]</f>
        <v>공통_뒷다리(돈육)_13kg_</v>
      </c>
      <c r="P489" s="3" t="str">
        <f t="array" ref="P489">주문[[#This Row],[돈육두께]]&amp;"*"&amp;주문[[#This Row],[돈육가로]]&amp;"*"&amp;주문[[#This Row],[돈육세로]]</f>
        <v>**</v>
      </c>
      <c r="R489" s="70">
        <v>44642</v>
      </c>
      <c r="S489" s="2">
        <f>VLOOKUP(주문[[#This Row],[상품]],품목단위,2,FALSE)</f>
        <v>301107</v>
      </c>
    </row>
    <row r="490" spans="1:19" ht="12">
      <c r="A490" s="1">
        <v>44677</v>
      </c>
      <c r="B490" s="20" t="s">
        <v>45</v>
      </c>
      <c r="C490" s="3" t="s">
        <v>820</v>
      </c>
      <c r="D490" s="1" t="s">
        <v>117</v>
      </c>
      <c r="E490" s="1" t="s">
        <v>142</v>
      </c>
      <c r="I490" s="15">
        <f>VLOOKUP(주문[[#This Row],[상품]],품목단위,3,0)</f>
        <v>1</v>
      </c>
      <c r="J490" s="21" t="e">
        <f>LOOKUP(2,1/((상품자료[상품]=D490)*(상품자료[단위]=I490)*(상품자료[등록일]&lt;=Q490)),상품자료[단가])</f>
        <v>#N/A</v>
      </c>
      <c r="K490" s="3">
        <v>3</v>
      </c>
      <c r="L490" s="4" t="e">
        <f>주문[수량]*주문[단가]</f>
        <v>#N/A</v>
      </c>
      <c r="M490" s="4"/>
      <c r="N490" s="20" t="str">
        <f t="array" ref="N4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동인초_공_(불고)_3kg____</v>
      </c>
      <c r="O490" s="20" t="str">
        <f>주문[[#This Row],[식사시간]]&amp;"_"&amp;주문[[#This Row],[상품]]&amp;"_"&amp;주문[[#This Row],[단위]]*주문[[#This Row],[수량]]&amp;"kg"&amp;"_"&amp;주문[[#This Row],[확정여부]]</f>
        <v>공통_삼겹살_3kg_</v>
      </c>
      <c r="P490" s="3" t="str">
        <f t="array" ref="P490">주문[[#This Row],[돈육두께]]&amp;"*"&amp;주문[[#This Row],[돈육가로]]&amp;"*"&amp;주문[[#This Row],[돈육세로]]</f>
        <v>**</v>
      </c>
      <c r="R490" s="70">
        <v>44642</v>
      </c>
      <c r="S490" s="2">
        <f>VLOOKUP(주문[[#This Row],[상품]],품목단위,2,FALSE)</f>
        <v>301101</v>
      </c>
    </row>
    <row r="491" spans="1:19" ht="12">
      <c r="A491" s="1">
        <v>44677</v>
      </c>
      <c r="B491" s="20" t="s">
        <v>45</v>
      </c>
      <c r="C491" s="3" t="s">
        <v>68</v>
      </c>
      <c r="D491" s="1" t="s">
        <v>121</v>
      </c>
      <c r="E491" s="1" t="s">
        <v>142</v>
      </c>
      <c r="I491" s="15">
        <f>VLOOKUP(주문[[#This Row],[상품]],품목단위,3,0)</f>
        <v>1</v>
      </c>
      <c r="J491" s="21" t="e">
        <f>LOOKUP(2,1/((상품자료[상품]=D491)*(상품자료[단위]=I491)*(상품자료[등록일]&lt;=Q491)),상품자료[단가])</f>
        <v>#N/A</v>
      </c>
      <c r="K491" s="3">
        <v>7</v>
      </c>
      <c r="L491" s="4" t="e">
        <f>주문[수량]*주문[단가]</f>
        <v>#N/A</v>
      </c>
      <c r="M491" s="4"/>
      <c r="N491" s="20" t="str">
        <f t="array" ref="N4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동인초_공_(불고)_7kg____</v>
      </c>
      <c r="O491" s="20" t="str">
        <f>주문[[#This Row],[식사시간]]&amp;"_"&amp;주문[[#This Row],[상품]]&amp;"_"&amp;주문[[#This Row],[단위]]*주문[[#This Row],[수량]]&amp;"kg"&amp;"_"&amp;주문[[#This Row],[확정여부]]</f>
        <v>공통_앞다리(돈육)_7kg_</v>
      </c>
      <c r="P491" s="3" t="str">
        <f t="array" ref="P491">주문[[#This Row],[돈육두께]]&amp;"*"&amp;주문[[#This Row],[돈육가로]]&amp;"*"&amp;주문[[#This Row],[돈육세로]]</f>
        <v>**</v>
      </c>
      <c r="R491" s="70">
        <v>44642</v>
      </c>
      <c r="S491" s="2">
        <f>VLOOKUP(주문[[#This Row],[상품]],품목단위,2,FALSE)</f>
        <v>301103</v>
      </c>
    </row>
    <row r="492" spans="1:19" ht="12">
      <c r="A492" s="1">
        <v>44679</v>
      </c>
      <c r="B492" s="20" t="s">
        <v>45</v>
      </c>
      <c r="C492" s="3" t="s">
        <v>820</v>
      </c>
      <c r="D492" s="1" t="s">
        <v>125</v>
      </c>
      <c r="E492" s="1" t="s">
        <v>142</v>
      </c>
      <c r="I492" s="15">
        <f>VLOOKUP(주문[[#This Row],[상품]],품목단위,3,0)</f>
        <v>1</v>
      </c>
      <c r="J492" s="21" t="e">
        <f>LOOKUP(2,1/((상품자료[상품]=D492)*(상품자료[단위]=I492)*(상품자료[등록일]&lt;=Q492)),상품자료[단가])</f>
        <v>#N/A</v>
      </c>
      <c r="K492" s="3">
        <v>10</v>
      </c>
      <c r="L492" s="4" t="e">
        <f>주문[수량]*주문[단가]</f>
        <v>#N/A</v>
      </c>
      <c r="M492" s="4"/>
      <c r="N492" s="20" t="str">
        <f t="array" ref="N4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동인초_공_(불고)_10kg____</v>
      </c>
      <c r="O492" s="20" t="str">
        <f>주문[[#This Row],[식사시간]]&amp;"_"&amp;주문[[#This Row],[상품]]&amp;"_"&amp;주문[[#This Row],[단위]]*주문[[#This Row],[수량]]&amp;"kg"&amp;"_"&amp;주문[[#This Row],[확정여부]]</f>
        <v>공통_뒷다리(돈육)_10kg_</v>
      </c>
      <c r="P492" s="3" t="str">
        <f t="array" ref="P492">주문[[#This Row],[돈육두께]]&amp;"*"&amp;주문[[#This Row],[돈육가로]]&amp;"*"&amp;주문[[#This Row],[돈육세로]]</f>
        <v>**</v>
      </c>
      <c r="R492" s="70">
        <v>44642</v>
      </c>
      <c r="S492" s="2">
        <f>VLOOKUP(주문[[#This Row],[상품]],품목단위,2,FALSE)</f>
        <v>301107</v>
      </c>
    </row>
    <row r="493" spans="1:19" ht="12">
      <c r="A493" s="1">
        <v>44679</v>
      </c>
      <c r="B493" s="20" t="s">
        <v>45</v>
      </c>
      <c r="C493" s="3" t="s">
        <v>820</v>
      </c>
      <c r="D493" s="1" t="s">
        <v>117</v>
      </c>
      <c r="E493" s="1" t="s">
        <v>142</v>
      </c>
      <c r="I493" s="15">
        <f>VLOOKUP(주문[[#This Row],[상품]],품목단위,3,0)</f>
        <v>1</v>
      </c>
      <c r="J493" s="21" t="e">
        <f>LOOKUP(2,1/((상품자료[상품]=D493)*(상품자료[단위]=I493)*(상품자료[등록일]&lt;=Q493)),상품자료[단가])</f>
        <v>#N/A</v>
      </c>
      <c r="K493" s="3">
        <v>2</v>
      </c>
      <c r="L493" s="4" t="e">
        <f>주문[수량]*주문[단가]</f>
        <v>#N/A</v>
      </c>
      <c r="M493" s="4"/>
      <c r="N493" s="20" t="str">
        <f t="array" ref="N4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동인초_공_(불고)_2kg____</v>
      </c>
      <c r="O493" s="20" t="str">
        <f>주문[[#This Row],[식사시간]]&amp;"_"&amp;주문[[#This Row],[상품]]&amp;"_"&amp;주문[[#This Row],[단위]]*주문[[#This Row],[수량]]&amp;"kg"&amp;"_"&amp;주문[[#This Row],[확정여부]]</f>
        <v>공통_삼겹살_2kg_</v>
      </c>
      <c r="P493" s="3" t="str">
        <f t="array" ref="P493">주문[[#This Row],[돈육두께]]&amp;"*"&amp;주문[[#This Row],[돈육가로]]&amp;"*"&amp;주문[[#This Row],[돈육세로]]</f>
        <v>**</v>
      </c>
      <c r="R493" s="70">
        <v>44642</v>
      </c>
      <c r="S493" s="2">
        <f>VLOOKUP(주문[[#This Row],[상품]],품목단위,2,FALSE)</f>
        <v>301101</v>
      </c>
    </row>
    <row r="494" spans="1:19" ht="12">
      <c r="A494" s="1">
        <v>44679</v>
      </c>
      <c r="B494" s="20" t="s">
        <v>45</v>
      </c>
      <c r="C494" s="3" t="s">
        <v>820</v>
      </c>
      <c r="D494" s="1" t="s">
        <v>121</v>
      </c>
      <c r="E494" s="1" t="s">
        <v>142</v>
      </c>
      <c r="I494" s="15">
        <f>VLOOKUP(주문[[#This Row],[상품]],품목단위,3,0)</f>
        <v>1</v>
      </c>
      <c r="J494" s="21" t="e">
        <f>LOOKUP(2,1/((상품자료[상품]=D494)*(상품자료[단위]=I494)*(상품자료[등록일]&lt;=Q494)),상품자료[단가])</f>
        <v>#N/A</v>
      </c>
      <c r="K494" s="3">
        <v>4</v>
      </c>
      <c r="L494" s="4" t="e">
        <f>주문[수량]*주문[단가]</f>
        <v>#N/A</v>
      </c>
      <c r="M494" s="4"/>
      <c r="N494" s="20" t="str">
        <f t="array" ref="N4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동인초_공_(불고)_4kg____</v>
      </c>
      <c r="O494" s="20" t="str">
        <f>주문[[#This Row],[식사시간]]&amp;"_"&amp;주문[[#This Row],[상품]]&amp;"_"&amp;주문[[#This Row],[단위]]*주문[[#This Row],[수량]]&amp;"kg"&amp;"_"&amp;주문[[#This Row],[확정여부]]</f>
        <v>공통_앞다리(돈육)_4kg_</v>
      </c>
      <c r="P494" s="3" t="str">
        <f t="array" ref="P494">주문[[#This Row],[돈육두께]]&amp;"*"&amp;주문[[#This Row],[돈육가로]]&amp;"*"&amp;주문[[#This Row],[돈육세로]]</f>
        <v>**</v>
      </c>
      <c r="R494" s="70">
        <v>44642</v>
      </c>
      <c r="S494" s="2">
        <f>VLOOKUP(주문[[#This Row],[상품]],품목단위,2,FALSE)</f>
        <v>301103</v>
      </c>
    </row>
    <row r="495" spans="1:19" ht="12">
      <c r="A495" s="1">
        <v>44652</v>
      </c>
      <c r="B495" s="20" t="s">
        <v>54</v>
      </c>
      <c r="C495" s="3" t="s">
        <v>68</v>
      </c>
      <c r="D495" s="1" t="s">
        <v>6</v>
      </c>
      <c r="I495" s="15">
        <f>VLOOKUP(주문[[#This Row],[상품]],품목단위,3,0)</f>
        <v>10</v>
      </c>
      <c r="J495" s="21">
        <f>LOOKUP(2,1/((상품자료[상품]=D495)*(상품자료[단위]=I495)*(상품자료[등록일]&lt;=Q495)),상품자료[단가])</f>
        <v>41000</v>
      </c>
      <c r="K495" s="3">
        <v>28</v>
      </c>
      <c r="L495" s="4">
        <f>주문[수량]*주문[단가]</f>
        <v>1148000</v>
      </c>
      <c r="M495" s="4"/>
      <c r="N495" s="20" t="str">
        <f t="array" ref="N4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괴산중_공_()_280kg____</v>
      </c>
      <c r="O495" s="20" t="str">
        <f>주문[[#This Row],[식사시간]]&amp;"_"&amp;주문[[#This Row],[상품]]&amp;"_"&amp;주문[[#This Row],[단위]]*주문[[#This Row],[수량]]&amp;"kg"&amp;"_"&amp;주문[[#This Row],[확정여부]]</f>
        <v>공통_백미(유)_280kg_</v>
      </c>
      <c r="P495" s="3" t="str">
        <f t="array" ref="P495">주문[[#This Row],[돈육두께]]&amp;"*"&amp;주문[[#This Row],[돈육가로]]&amp;"*"&amp;주문[[#This Row],[돈육세로]]</f>
        <v>**</v>
      </c>
      <c r="Q495" s="70">
        <v>44652</v>
      </c>
      <c r="S495" s="2" t="str">
        <f>VLOOKUP(주문[[#This Row],[상품]],품목단위,2,FALSE)</f>
        <v>gs00079</v>
      </c>
    </row>
    <row r="496" spans="1:19" ht="12">
      <c r="A496" s="1">
        <v>44652</v>
      </c>
      <c r="B496" s="20" t="s">
        <v>54</v>
      </c>
      <c r="C496" s="3" t="s">
        <v>820</v>
      </c>
      <c r="D496" s="1" t="s">
        <v>26</v>
      </c>
      <c r="I496" s="15">
        <f>VLOOKUP(주문[[#This Row],[상품]],품목단위,3,0)</f>
        <v>10</v>
      </c>
      <c r="J496" s="21">
        <f>LOOKUP(2,1/((상품자료[상품]=D496)*(상품자료[단위]=I496)*(상품자료[등록일]&lt;=Q496)),상품자료[단가])</f>
        <v>42500</v>
      </c>
      <c r="K496" s="3">
        <v>8</v>
      </c>
      <c r="L496" s="4">
        <f>주문[수량]*주문[단가]</f>
        <v>340000</v>
      </c>
      <c r="M496" s="4"/>
      <c r="N496" s="20" t="str">
        <f t="array" ref="N4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괴산중_공_()_80kg____</v>
      </c>
      <c r="O496" s="20" t="str">
        <f>주문[[#This Row],[식사시간]]&amp;"_"&amp;주문[[#This Row],[상품]]&amp;"_"&amp;주문[[#This Row],[단위]]*주문[[#This Row],[수량]]&amp;"kg"&amp;"_"&amp;주문[[#This Row],[확정여부]]</f>
        <v>공통_찹쌀백미(유)_80kg_</v>
      </c>
      <c r="P496" s="3" t="str">
        <f t="array" ref="P496">주문[[#This Row],[돈육두께]]&amp;"*"&amp;주문[[#This Row],[돈육가로]]&amp;"*"&amp;주문[[#This Row],[돈육세로]]</f>
        <v>**</v>
      </c>
      <c r="Q496" s="70">
        <v>44652</v>
      </c>
      <c r="S496" s="2" t="str">
        <f>VLOOKUP(주문[[#This Row],[상품]],품목단위,2,FALSE)</f>
        <v>gs00148</v>
      </c>
    </row>
    <row r="497" spans="1:19" ht="12">
      <c r="A497" s="1">
        <v>44648</v>
      </c>
      <c r="B497" s="20" t="s">
        <v>54</v>
      </c>
      <c r="C497" s="3" t="s">
        <v>820</v>
      </c>
      <c r="D497" s="1" t="s">
        <v>10</v>
      </c>
      <c r="I497" s="15">
        <f>VLOOKUP(주문[[#This Row],[상품]],품목단위,3,0)</f>
        <v>1</v>
      </c>
      <c r="J497" s="21">
        <f>LOOKUP(2,1/((상품자료[상품]=D497)*(상품자료[단위]=I497)*(상품자료[등록일]&lt;=Q497)),상품자료[단가])</f>
        <v>46200</v>
      </c>
      <c r="K497" s="3">
        <v>8</v>
      </c>
      <c r="L497" s="4">
        <f>주문[수량]*주문[단가]</f>
        <v>369600</v>
      </c>
      <c r="M497" s="4" t="s">
        <v>676</v>
      </c>
      <c r="N497" s="20" t="str">
        <f t="array" ref="N4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괴산중_공_()_8kg____선납</v>
      </c>
      <c r="O497" s="20" t="str">
        <f>주문[[#This Row],[식사시간]]&amp;"_"&amp;주문[[#This Row],[상품]]&amp;"_"&amp;주문[[#This Row],[단위]]*주문[[#This Row],[수량]]&amp;"kg"&amp;"_"&amp;주문[[#This Row],[확정여부]]</f>
        <v>공통_고춧가루(유)_8kg_선납</v>
      </c>
      <c r="P497" s="3" t="str">
        <f t="array" ref="P497">주문[[#This Row],[돈육두께]]&amp;"*"&amp;주문[[#This Row],[돈육가로]]&amp;"*"&amp;주문[[#This Row],[돈육세로]]</f>
        <v>**</v>
      </c>
      <c r="Q497" s="70">
        <v>44652</v>
      </c>
      <c r="S497" s="2" t="str">
        <f>VLOOKUP(주문[[#This Row],[상품]],품목단위,2,FALSE)</f>
        <v>gs00012</v>
      </c>
    </row>
    <row r="498" spans="1:19" ht="12">
      <c r="A498" s="1">
        <v>44652</v>
      </c>
      <c r="B498" s="20" t="s">
        <v>55</v>
      </c>
      <c r="C498" s="3" t="s">
        <v>826</v>
      </c>
      <c r="D498" s="1" t="s">
        <v>10</v>
      </c>
      <c r="I498" s="15">
        <f>VLOOKUP(주문[[#This Row],[상품]],품목단위,3,0)</f>
        <v>1</v>
      </c>
      <c r="J498" s="21">
        <f>LOOKUP(2,1/((상품자료[상품]=D498)*(상품자료[단위]=I498)*(상품자료[등록일]&lt;=Q498)),상품자료[단가])</f>
        <v>46200</v>
      </c>
      <c r="K498" s="3">
        <v>10</v>
      </c>
      <c r="L498" s="4">
        <f>주문[수량]*주문[단가]</f>
        <v>462000</v>
      </c>
      <c r="M498" s="4"/>
      <c r="N498" s="20" t="str">
        <f t="array" ref="N4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괴산북_공_()_10kg____</v>
      </c>
      <c r="O498" s="20" t="str">
        <f>주문[[#This Row],[식사시간]]&amp;"_"&amp;주문[[#This Row],[상품]]&amp;"_"&amp;주문[[#This Row],[단위]]*주문[[#This Row],[수량]]&amp;"kg"&amp;"_"&amp;주문[[#This Row],[확정여부]]</f>
        <v>공통_고춧가루(유)_10kg_</v>
      </c>
      <c r="P498" s="3" t="str">
        <f t="array" ref="P498">주문[[#This Row],[돈육두께]]&amp;"*"&amp;주문[[#This Row],[돈육가로]]&amp;"*"&amp;주문[[#This Row],[돈육세로]]</f>
        <v>**</v>
      </c>
      <c r="Q498" s="70">
        <v>44652</v>
      </c>
      <c r="S498" s="2" t="str">
        <f>VLOOKUP(주문[[#This Row],[상품]],품목단위,2,FALSE)</f>
        <v>gs00012</v>
      </c>
    </row>
    <row r="499" spans="1:19" ht="12">
      <c r="A499" s="1">
        <v>44652</v>
      </c>
      <c r="B499" s="20" t="s">
        <v>55</v>
      </c>
      <c r="C499" s="3" t="s">
        <v>826</v>
      </c>
      <c r="D499" s="1" t="s">
        <v>6</v>
      </c>
      <c r="I499" s="15">
        <f>VLOOKUP(주문[[#This Row],[상품]],품목단위,3,0)</f>
        <v>10</v>
      </c>
      <c r="J499" s="21">
        <f>LOOKUP(2,1/((상품자료[상품]=D499)*(상품자료[단위]=I499)*(상품자료[등록일]&lt;=Q499)),상품자료[단가])</f>
        <v>41000</v>
      </c>
      <c r="K499" s="3">
        <v>20</v>
      </c>
      <c r="L499" s="4">
        <f>주문[수량]*주문[단가]</f>
        <v>820000</v>
      </c>
      <c r="M499" s="4"/>
      <c r="N499" s="20" t="str">
        <f t="array" ref="N4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괴산북_공_()_200kg____</v>
      </c>
      <c r="O499" s="20" t="str">
        <f>주문[[#This Row],[식사시간]]&amp;"_"&amp;주문[[#This Row],[상품]]&amp;"_"&amp;주문[[#This Row],[단위]]*주문[[#This Row],[수량]]&amp;"kg"&amp;"_"&amp;주문[[#This Row],[확정여부]]</f>
        <v>공통_백미(유)_200kg_</v>
      </c>
      <c r="P499" s="3" t="str">
        <f t="array" ref="P499">주문[[#This Row],[돈육두께]]&amp;"*"&amp;주문[[#This Row],[돈육가로]]&amp;"*"&amp;주문[[#This Row],[돈육세로]]</f>
        <v>**</v>
      </c>
      <c r="Q499" s="70">
        <v>44652</v>
      </c>
      <c r="S499" s="2" t="str">
        <f>VLOOKUP(주문[[#This Row],[상품]],품목단위,2,FALSE)</f>
        <v>gs00079</v>
      </c>
    </row>
    <row r="500" spans="1:19" ht="12">
      <c r="A500" s="1">
        <v>44651</v>
      </c>
      <c r="B500" s="20" t="s">
        <v>55</v>
      </c>
      <c r="C500" s="3" t="s">
        <v>826</v>
      </c>
      <c r="D500" s="1" t="s">
        <v>26</v>
      </c>
      <c r="I500" s="15">
        <f>VLOOKUP(주문[[#This Row],[상품]],품목단위,3,0)</f>
        <v>10</v>
      </c>
      <c r="J500" s="21">
        <f>LOOKUP(2,1/((상품자료[상품]=D500)*(상품자료[단위]=I500)*(상품자료[등록일]&lt;=Q500)),상품자료[단가])</f>
        <v>42500</v>
      </c>
      <c r="K500" s="3">
        <v>5</v>
      </c>
      <c r="L500" s="4">
        <f>주문[수량]*주문[단가]</f>
        <v>212500</v>
      </c>
      <c r="M500" s="4" t="s">
        <v>882</v>
      </c>
      <c r="N500" s="20" t="str">
        <f t="array" ref="N5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괴산북_공_()_50kg____선납</v>
      </c>
      <c r="O500" s="20" t="str">
        <f>주문[[#This Row],[식사시간]]&amp;"_"&amp;주문[[#This Row],[상품]]&amp;"_"&amp;주문[[#This Row],[단위]]*주문[[#This Row],[수량]]&amp;"kg"&amp;"_"&amp;주문[[#This Row],[확정여부]]</f>
        <v>공통_찹쌀백미(유)_50kg_선납</v>
      </c>
      <c r="P500" s="3" t="str">
        <f t="array" ref="P500">주문[[#This Row],[돈육두께]]&amp;"*"&amp;주문[[#This Row],[돈육가로]]&amp;"*"&amp;주문[[#This Row],[돈육세로]]</f>
        <v>**</v>
      </c>
      <c r="Q500" s="70">
        <v>44652</v>
      </c>
      <c r="S500" s="2" t="str">
        <f>VLOOKUP(주문[[#This Row],[상품]],품목단위,2,FALSE)</f>
        <v>gs00148</v>
      </c>
    </row>
    <row r="501" spans="1:19" ht="12">
      <c r="A501" s="200">
        <v>44662</v>
      </c>
      <c r="B501" s="20" t="s">
        <v>55</v>
      </c>
      <c r="C501" s="3" t="s">
        <v>68</v>
      </c>
      <c r="D501" s="1" t="s">
        <v>127</v>
      </c>
      <c r="E501" s="1" t="s">
        <v>413</v>
      </c>
      <c r="F501" s="44" t="s">
        <v>827</v>
      </c>
      <c r="G501" s="44">
        <v>40</v>
      </c>
      <c r="I501" s="15">
        <f>VLOOKUP(주문[[#This Row],[상품]],품목단위,3,0)</f>
        <v>1</v>
      </c>
      <c r="J501" s="21">
        <f>LOOKUP(2,1/((상품자료[상품]=D501)*(상품자료[단위]=I501)*(상품자료[등록일]&lt;=Q501)),상품자료[단가])</f>
        <v>15400</v>
      </c>
      <c r="K501" s="3">
        <v>10</v>
      </c>
      <c r="L501" s="4">
        <f>주문[수량]*주문[단가]</f>
        <v>154000</v>
      </c>
      <c r="M501" s="4"/>
      <c r="N501" s="20" t="str">
        <f t="array" ref="N5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괴산북_공_(찜용)_10kg_먹기좋게_40__</v>
      </c>
      <c r="O501" s="20" t="str">
        <f>주문[[#This Row],[식사시간]]&amp;"_"&amp;주문[[#This Row],[상품]]&amp;"_"&amp;주문[[#This Row],[단위]]*주문[[#This Row],[수량]]&amp;"kg"&amp;"_"&amp;주문[[#This Row],[확정여부]]</f>
        <v>공통_갈비(돈육)_10kg_</v>
      </c>
      <c r="P501" s="3" t="str">
        <f t="array" ref="P501">주문[[#This Row],[돈육두께]]&amp;"*"&amp;주문[[#This Row],[돈육가로]]&amp;"*"&amp;주문[[#This Row],[돈육세로]]</f>
        <v>먹기좋게*40*</v>
      </c>
      <c r="Q501" s="70">
        <v>44662</v>
      </c>
      <c r="R501" s="70">
        <v>44643</v>
      </c>
      <c r="S501" s="2">
        <f>VLOOKUP(주문[[#This Row],[상품]],품목단위,2,FALSE)</f>
        <v>301109</v>
      </c>
    </row>
    <row r="502" spans="1:19" ht="12">
      <c r="A502" s="200">
        <v>44662</v>
      </c>
      <c r="B502" s="20" t="s">
        <v>55</v>
      </c>
      <c r="C502" s="3" t="s">
        <v>68</v>
      </c>
      <c r="D502" s="1" t="s">
        <v>125</v>
      </c>
      <c r="E502" s="1" t="s">
        <v>413</v>
      </c>
      <c r="F502" s="44" t="s">
        <v>828</v>
      </c>
      <c r="I502" s="15">
        <f>VLOOKUP(주문[[#This Row],[상품]],품목단위,3,0)</f>
        <v>1</v>
      </c>
      <c r="J502" s="21">
        <f>LOOKUP(2,1/((상품자료[상품]=D502)*(상품자료[단위]=I502)*(상품자료[등록일]&lt;=Q502)),상품자료[단가])</f>
        <v>7700</v>
      </c>
      <c r="K502" s="3">
        <v>6</v>
      </c>
      <c r="L502" s="4">
        <f>주문[수량]*주문[단가]</f>
        <v>46200</v>
      </c>
      <c r="M502" s="4"/>
      <c r="N502" s="20" t="str">
        <f t="array" ref="N50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괴산북_공_(찜용)_6kg_지방약간___</v>
      </c>
      <c r="O502" s="20" t="str">
        <f>주문[[#This Row],[식사시간]]&amp;"_"&amp;주문[[#This Row],[상품]]&amp;"_"&amp;주문[[#This Row],[단위]]*주문[[#This Row],[수량]]&amp;"kg"&amp;"_"&amp;주문[[#This Row],[확정여부]]</f>
        <v>공통_뒷다리(돈육)_6kg_</v>
      </c>
      <c r="P502" s="3" t="str">
        <f t="array" ref="P502">주문[[#This Row],[돈육두께]]&amp;"*"&amp;주문[[#This Row],[돈육가로]]&amp;"*"&amp;주문[[#This Row],[돈육세로]]</f>
        <v>지방약간**</v>
      </c>
      <c r="Q502" s="70">
        <v>44662</v>
      </c>
      <c r="R502" s="70">
        <v>44643</v>
      </c>
      <c r="S502" s="2">
        <f>VLOOKUP(주문[[#This Row],[상품]],품목단위,2,FALSE)</f>
        <v>301107</v>
      </c>
    </row>
    <row r="503" spans="1:19" ht="12">
      <c r="A503" s="200">
        <v>44665</v>
      </c>
      <c r="B503" s="20" t="s">
        <v>55</v>
      </c>
      <c r="C503" s="3" t="s">
        <v>68</v>
      </c>
      <c r="D503" s="1" t="s">
        <v>125</v>
      </c>
      <c r="E503" s="1" t="s">
        <v>146</v>
      </c>
      <c r="I503" s="15">
        <f>VLOOKUP(주문[[#This Row],[상품]],품목단위,3,0)</f>
        <v>1</v>
      </c>
      <c r="J503" s="21" t="e">
        <f>LOOKUP(2,1/((상품자료[상품]=D503)*(상품자료[단위]=I503)*(상품자료[등록일]&lt;=Q503)),상품자료[단가])</f>
        <v>#N/A</v>
      </c>
      <c r="K503" s="3">
        <v>4.5</v>
      </c>
      <c r="L503" s="4" t="e">
        <f>주문[수량]*주문[단가]</f>
        <v>#N/A</v>
      </c>
      <c r="M503" s="4"/>
      <c r="N503" s="20" t="str">
        <f t="array" ref="N50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괴산북_공_(짜장)_4.5kg____</v>
      </c>
      <c r="O503" s="20" t="str">
        <f>주문[[#This Row],[식사시간]]&amp;"_"&amp;주문[[#This Row],[상품]]&amp;"_"&amp;주문[[#This Row],[단위]]*주문[[#This Row],[수량]]&amp;"kg"&amp;"_"&amp;주문[[#This Row],[확정여부]]</f>
        <v>공통_뒷다리(돈육)_4.5kg_</v>
      </c>
      <c r="P503" s="3" t="str">
        <f t="array" ref="P503">주문[[#This Row],[돈육두께]]&amp;"*"&amp;주문[[#This Row],[돈육가로]]&amp;"*"&amp;주문[[#This Row],[돈육세로]]</f>
        <v>**</v>
      </c>
      <c r="R503" s="70">
        <v>44643</v>
      </c>
      <c r="S503" s="2">
        <f>VLOOKUP(주문[[#This Row],[상품]],품목단위,2,FALSE)</f>
        <v>301107</v>
      </c>
    </row>
    <row r="504" spans="1:19" ht="12">
      <c r="A504" s="200">
        <v>44666</v>
      </c>
      <c r="B504" s="20" t="s">
        <v>55</v>
      </c>
      <c r="C504" s="3" t="s">
        <v>68</v>
      </c>
      <c r="D504" s="1" t="s">
        <v>125</v>
      </c>
      <c r="E504" s="1" t="s">
        <v>414</v>
      </c>
      <c r="F504" s="44" t="s">
        <v>828</v>
      </c>
      <c r="I504" s="15">
        <f>VLOOKUP(주문[[#This Row],[상품]],품목단위,3,0)</f>
        <v>1</v>
      </c>
      <c r="J504" s="21" t="e">
        <f>LOOKUP(2,1/((상품자료[상품]=D504)*(상품자료[단위]=I504)*(상품자료[등록일]&lt;=Q504)),상품자료[단가])</f>
        <v>#N/A</v>
      </c>
      <c r="K504" s="3">
        <v>2</v>
      </c>
      <c r="L504" s="4" t="e">
        <f>주문[수량]*주문[단가]</f>
        <v>#N/A</v>
      </c>
      <c r="M504" s="4" t="s">
        <v>906</v>
      </c>
      <c r="N504" s="20" t="str">
        <f t="array" ref="N50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괴산북_공_(찌게)_2kg_지방약간___취소</v>
      </c>
      <c r="O504" s="20" t="str">
        <f>주문[[#This Row],[식사시간]]&amp;"_"&amp;주문[[#This Row],[상품]]&amp;"_"&amp;주문[[#This Row],[단위]]*주문[[#This Row],[수량]]&amp;"kg"&amp;"_"&amp;주문[[#This Row],[확정여부]]</f>
        <v>공통_뒷다리(돈육)_2kg_취소</v>
      </c>
      <c r="P504" s="3" t="str">
        <f t="array" ref="P504">주문[[#This Row],[돈육두께]]&amp;"*"&amp;주문[[#This Row],[돈육가로]]&amp;"*"&amp;주문[[#This Row],[돈육세로]]</f>
        <v>지방약간**</v>
      </c>
      <c r="R504" s="70">
        <v>44643</v>
      </c>
      <c r="S504" s="2">
        <f>VLOOKUP(주문[[#This Row],[상품]],품목단위,2,FALSE)</f>
        <v>301107</v>
      </c>
    </row>
    <row r="505" spans="1:19" ht="12">
      <c r="A505" s="200">
        <v>44666</v>
      </c>
      <c r="B505" s="20" t="s">
        <v>55</v>
      </c>
      <c r="C505" s="3" t="s">
        <v>68</v>
      </c>
      <c r="D505" s="1" t="s">
        <v>123</v>
      </c>
      <c r="E505" s="1" t="s">
        <v>414</v>
      </c>
      <c r="I505" s="15">
        <f>VLOOKUP(주문[[#This Row],[상품]],품목단위,3,0)</f>
        <v>1</v>
      </c>
      <c r="J505" s="21" t="e">
        <f>LOOKUP(2,1/((상품자료[상품]=D505)*(상품자료[단위]=I505)*(상품자료[등록일]&lt;=Q505)),상품자료[단가])</f>
        <v>#N/A</v>
      </c>
      <c r="K505" s="3">
        <v>2</v>
      </c>
      <c r="L505" s="4" t="e">
        <f>주문[수량]*주문[단가]</f>
        <v>#N/A</v>
      </c>
      <c r="M505" s="4" t="s">
        <v>906</v>
      </c>
      <c r="N505" s="20" t="str">
        <f t="array" ref="N50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괴산북_공_(찌게)_2kg____취소</v>
      </c>
      <c r="O505" s="20" t="str">
        <f>주문[[#This Row],[식사시간]]&amp;"_"&amp;주문[[#This Row],[상품]]&amp;"_"&amp;주문[[#This Row],[단위]]*주문[[#This Row],[수량]]&amp;"kg"&amp;"_"&amp;주문[[#This Row],[확정여부]]</f>
        <v>공통_사태(돈육)_2kg_취소</v>
      </c>
      <c r="P505" s="3" t="str">
        <f t="array" ref="P505">주문[[#This Row],[돈육두께]]&amp;"*"&amp;주문[[#This Row],[돈육가로]]&amp;"*"&amp;주문[[#This Row],[돈육세로]]</f>
        <v>**</v>
      </c>
      <c r="R505" s="70">
        <v>44643</v>
      </c>
      <c r="S505" s="2">
        <f>VLOOKUP(주문[[#This Row],[상품]],품목단위,2,FALSE)</f>
        <v>301105</v>
      </c>
    </row>
    <row r="506" spans="1:19" ht="12">
      <c r="A506" s="200">
        <v>44666</v>
      </c>
      <c r="B506" s="20" t="s">
        <v>55</v>
      </c>
      <c r="C506" s="3" t="s">
        <v>826</v>
      </c>
      <c r="D506" s="1" t="s">
        <v>117</v>
      </c>
      <c r="E506" s="1" t="s">
        <v>829</v>
      </c>
      <c r="I506" s="15">
        <f>VLOOKUP(주문[[#This Row],[상품]],품목단위,3,0)</f>
        <v>1</v>
      </c>
      <c r="J506" s="21" t="e">
        <f>LOOKUP(2,1/((상품자료[상품]=D506)*(상품자료[단위]=I506)*(상품자료[등록일]&lt;=Q506)),상품자료[단가])</f>
        <v>#N/A</v>
      </c>
      <c r="K506" s="3">
        <v>2</v>
      </c>
      <c r="L506" s="4" t="e">
        <f>주문[수량]*주문[단가]</f>
        <v>#N/A</v>
      </c>
      <c r="M506" s="4" t="s">
        <v>906</v>
      </c>
      <c r="N506" s="20" t="str">
        <f t="array" ref="N50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괴산북_공_(찌게)_2kg____취소</v>
      </c>
      <c r="O506" s="20" t="str">
        <f>주문[[#This Row],[식사시간]]&amp;"_"&amp;주문[[#This Row],[상품]]&amp;"_"&amp;주문[[#This Row],[단위]]*주문[[#This Row],[수량]]&amp;"kg"&amp;"_"&amp;주문[[#This Row],[확정여부]]</f>
        <v>공통_삼겹살_2kg_취소</v>
      </c>
      <c r="P506" s="3" t="str">
        <f t="array" ref="P506">주문[[#This Row],[돈육두께]]&amp;"*"&amp;주문[[#This Row],[돈육가로]]&amp;"*"&amp;주문[[#This Row],[돈육세로]]</f>
        <v>**</v>
      </c>
      <c r="R506" s="70">
        <v>44643</v>
      </c>
      <c r="S506" s="2">
        <f>VLOOKUP(주문[[#This Row],[상품]],품목단위,2,FALSE)</f>
        <v>301101</v>
      </c>
    </row>
    <row r="507" spans="1:19" ht="12">
      <c r="A507" s="200">
        <v>44677</v>
      </c>
      <c r="B507" s="20" t="s">
        <v>55</v>
      </c>
      <c r="C507" s="3" t="s">
        <v>826</v>
      </c>
      <c r="D507" s="1" t="s">
        <v>830</v>
      </c>
      <c r="E507" s="1" t="s">
        <v>408</v>
      </c>
      <c r="I507" s="15">
        <f>VLOOKUP(주문[[#This Row],[상품]],품목단위,3,0)</f>
        <v>1</v>
      </c>
      <c r="J507" s="21" t="e">
        <f>LOOKUP(2,1/((상품자료[상품]=D507)*(상품자료[단위]=I507)*(상품자료[등록일]&lt;=Q507)),상품자료[단가])</f>
        <v>#N/A</v>
      </c>
      <c r="K507" s="3">
        <v>8</v>
      </c>
      <c r="L507" s="4" t="e">
        <f>주문[수량]*주문[단가]</f>
        <v>#N/A</v>
      </c>
      <c r="M507" s="4"/>
      <c r="N507" s="20" t="str">
        <f t="array" ref="N50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괴산북_공_(조림)_8kg____</v>
      </c>
      <c r="O507" s="20" t="str">
        <f>주문[[#This Row],[식사시간]]&amp;"_"&amp;주문[[#This Row],[상품]]&amp;"_"&amp;주문[[#This Row],[단위]]*주문[[#This Row],[수량]]&amp;"kg"&amp;"_"&amp;주문[[#This Row],[확정여부]]</f>
        <v>공통_사태(돈육)_8kg_</v>
      </c>
      <c r="P507" s="3" t="str">
        <f t="array" ref="P507">주문[[#This Row],[돈육두께]]&amp;"*"&amp;주문[[#This Row],[돈육가로]]&amp;"*"&amp;주문[[#This Row],[돈육세로]]</f>
        <v>**</v>
      </c>
      <c r="R507" s="70">
        <v>44643</v>
      </c>
      <c r="S507" s="2">
        <f>VLOOKUP(주문[[#This Row],[상품]],품목단위,2,FALSE)</f>
        <v>301105</v>
      </c>
    </row>
    <row r="508" spans="1:19" ht="12">
      <c r="A508" s="200">
        <v>44679</v>
      </c>
      <c r="B508" s="20" t="s">
        <v>55</v>
      </c>
      <c r="C508" s="3" t="s">
        <v>826</v>
      </c>
      <c r="D508" s="1" t="s">
        <v>125</v>
      </c>
      <c r="E508" s="1" t="s">
        <v>142</v>
      </c>
      <c r="F508" s="44" t="s">
        <v>828</v>
      </c>
      <c r="G508" s="44" t="s">
        <v>831</v>
      </c>
      <c r="I508" s="15">
        <f>VLOOKUP(주문[[#This Row],[상품]],품목단위,3,0)</f>
        <v>1</v>
      </c>
      <c r="J508" s="21" t="e">
        <f>LOOKUP(2,1/((상품자료[상품]=D508)*(상품자료[단위]=I508)*(상품자료[등록일]&lt;=Q508)),상품자료[단가])</f>
        <v>#N/A</v>
      </c>
      <c r="K508" s="3">
        <v>4</v>
      </c>
      <c r="L508" s="4" t="e">
        <f>주문[수량]*주문[단가]</f>
        <v>#N/A</v>
      </c>
      <c r="M508" s="4"/>
      <c r="N508" s="20" t="str">
        <f t="array" ref="N50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괴산북_공_(불고)_4kg_지방약간_두껍지않게__</v>
      </c>
      <c r="O508" s="20" t="str">
        <f>주문[[#This Row],[식사시간]]&amp;"_"&amp;주문[[#This Row],[상품]]&amp;"_"&amp;주문[[#This Row],[단위]]*주문[[#This Row],[수량]]&amp;"kg"&amp;"_"&amp;주문[[#This Row],[확정여부]]</f>
        <v>공통_뒷다리(돈육)_4kg_</v>
      </c>
      <c r="P508" s="3" t="str">
        <f t="array" ref="P508">주문[[#This Row],[돈육두께]]&amp;"*"&amp;주문[[#This Row],[돈육가로]]&amp;"*"&amp;주문[[#This Row],[돈육세로]]</f>
        <v>지방약간*두껍지않게*</v>
      </c>
      <c r="R508" s="70">
        <v>44643</v>
      </c>
      <c r="S508" s="2">
        <f>VLOOKUP(주문[[#This Row],[상품]],품목단위,2,FALSE)</f>
        <v>301107</v>
      </c>
    </row>
    <row r="509" spans="1:19" ht="12">
      <c r="A509" s="200">
        <v>44679</v>
      </c>
      <c r="B509" s="20" t="s">
        <v>55</v>
      </c>
      <c r="C509" s="3" t="s">
        <v>826</v>
      </c>
      <c r="D509" s="1" t="s">
        <v>119</v>
      </c>
      <c r="E509" s="1" t="s">
        <v>142</v>
      </c>
      <c r="F509" s="44" t="s">
        <v>828</v>
      </c>
      <c r="G509" s="44" t="s">
        <v>831</v>
      </c>
      <c r="I509" s="15">
        <f>VLOOKUP(주문[[#This Row],[상품]],품목단위,3,0)</f>
        <v>1</v>
      </c>
      <c r="J509" s="21" t="e">
        <f>LOOKUP(2,1/((상품자료[상품]=D509)*(상품자료[단위]=I509)*(상품자료[등록일]&lt;=Q509)),상품자료[단가])</f>
        <v>#N/A</v>
      </c>
      <c r="K509" s="3">
        <v>6</v>
      </c>
      <c r="L509" s="4" t="e">
        <f>주문[수량]*주문[단가]</f>
        <v>#N/A</v>
      </c>
      <c r="M509" s="4"/>
      <c r="N509" s="20" t="str">
        <f t="array" ref="N50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괴산북_공_(불고)_6kg_지방약간_두껍지않게__</v>
      </c>
      <c r="O509" s="20" t="str">
        <f>주문[[#This Row],[식사시간]]&amp;"_"&amp;주문[[#This Row],[상품]]&amp;"_"&amp;주문[[#This Row],[단위]]*주문[[#This Row],[수량]]&amp;"kg"&amp;"_"&amp;주문[[#This Row],[확정여부]]</f>
        <v>공통_목심살(돈육)_6kg_</v>
      </c>
      <c r="P509" s="3" t="str">
        <f t="array" ref="P509">주문[[#This Row],[돈육두께]]&amp;"*"&amp;주문[[#This Row],[돈육가로]]&amp;"*"&amp;주문[[#This Row],[돈육세로]]</f>
        <v>지방약간*두껍지않게*</v>
      </c>
      <c r="R509" s="70">
        <v>44643</v>
      </c>
      <c r="S509" s="2">
        <f>VLOOKUP(주문[[#This Row],[상품]],품목단위,2,FALSE)</f>
        <v>301102</v>
      </c>
    </row>
    <row r="510" spans="1:19" ht="12">
      <c r="A510" s="1">
        <v>44655</v>
      </c>
      <c r="B510" s="20" t="s">
        <v>37</v>
      </c>
      <c r="C510" s="3" t="s">
        <v>826</v>
      </c>
      <c r="D510" s="1" t="s">
        <v>834</v>
      </c>
      <c r="E510" s="1" t="s">
        <v>382</v>
      </c>
      <c r="I510" s="15">
        <f>VLOOKUP(주문[[#This Row],[상품]],품목단위,3,0)</f>
        <v>1</v>
      </c>
      <c r="J510" s="21">
        <f>LOOKUP(2,1/((상품자료[상품]=D510)*(상품자료[단위]=I510)*(상품자료[등록일]&lt;=Q510)),상품자료[단가])</f>
        <v>12800</v>
      </c>
      <c r="K510" s="3">
        <v>1</v>
      </c>
      <c r="L510" s="4">
        <f>주문[수량]*주문[단가]</f>
        <v>12800</v>
      </c>
      <c r="M510" s="4"/>
      <c r="N510" s="20" t="str">
        <f t="array" ref="N51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하늘어_공_(볶음)_1kg____</v>
      </c>
      <c r="O510" s="20" t="str">
        <f>주문[[#This Row],[식사시간]]&amp;"_"&amp;주문[[#This Row],[상품]]&amp;"_"&amp;주문[[#This Row],[단위]]*주문[[#This Row],[수량]]&amp;"kg"&amp;"_"&amp;주문[[#This Row],[확정여부]]</f>
        <v>공통_안심(돈육)_1kg_</v>
      </c>
      <c r="P510" s="3" t="str">
        <f t="array" ref="P510">주문[[#This Row],[돈육두께]]&amp;"*"&amp;주문[[#This Row],[돈육가로]]&amp;"*"&amp;주문[[#This Row],[돈육세로]]</f>
        <v>**</v>
      </c>
      <c r="Q510" s="70">
        <v>44655</v>
      </c>
      <c r="R510" s="70">
        <v>44644</v>
      </c>
      <c r="S510" s="2">
        <f>VLOOKUP(주문[[#This Row],[상품]],품목단위,2,FALSE)</f>
        <v>301106</v>
      </c>
    </row>
    <row r="511" spans="1:19" ht="12">
      <c r="A511" s="1">
        <v>44657</v>
      </c>
      <c r="B511" s="20" t="s">
        <v>37</v>
      </c>
      <c r="C511" s="3" t="s">
        <v>826</v>
      </c>
      <c r="D511" s="1" t="s">
        <v>834</v>
      </c>
      <c r="E511" s="1" t="s">
        <v>382</v>
      </c>
      <c r="I511" s="15">
        <f>VLOOKUP(주문[[#This Row],[상품]],품목단위,3,0)</f>
        <v>1</v>
      </c>
      <c r="J511" s="21">
        <f>LOOKUP(2,1/((상품자료[상품]=D511)*(상품자료[단위]=I511)*(상품자료[등록일]&lt;=Q511)),상품자료[단가])</f>
        <v>12800</v>
      </c>
      <c r="K511" s="3">
        <v>1</v>
      </c>
      <c r="L511" s="4">
        <f>주문[수량]*주문[단가]</f>
        <v>12800</v>
      </c>
      <c r="M511" s="4"/>
      <c r="N511" s="20" t="str">
        <f t="array" ref="N51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하늘어_공_(볶음)_1kg____</v>
      </c>
      <c r="O511" s="20" t="str">
        <f>주문[[#This Row],[식사시간]]&amp;"_"&amp;주문[[#This Row],[상품]]&amp;"_"&amp;주문[[#This Row],[단위]]*주문[[#This Row],[수량]]&amp;"kg"&amp;"_"&amp;주문[[#This Row],[확정여부]]</f>
        <v>공통_안심(돈육)_1kg_</v>
      </c>
      <c r="P511" s="3" t="str">
        <f t="array" ref="P511">주문[[#This Row],[돈육두께]]&amp;"*"&amp;주문[[#This Row],[돈육가로]]&amp;"*"&amp;주문[[#This Row],[돈육세로]]</f>
        <v>**</v>
      </c>
      <c r="Q511" s="70">
        <v>44657</v>
      </c>
      <c r="R511" s="70">
        <v>44644</v>
      </c>
      <c r="S511" s="202">
        <f>VLOOKUP(주문[[#This Row],[상품]],품목단위,2,FALSE)</f>
        <v>301106</v>
      </c>
    </row>
    <row r="512" spans="1:19" ht="12">
      <c r="A512" s="1">
        <v>44665</v>
      </c>
      <c r="B512" s="20" t="s">
        <v>37</v>
      </c>
      <c r="C512" s="3" t="s">
        <v>826</v>
      </c>
      <c r="D512" s="1" t="s">
        <v>6</v>
      </c>
      <c r="I512" s="15">
        <f>VLOOKUP(주문[[#This Row],[상품]],품목단위,3,0)</f>
        <v>10</v>
      </c>
      <c r="J512" s="21" t="e">
        <f>LOOKUP(2,1/((상품자료[상품]=D512)*(상품자료[단위]=I512)*(상품자료[등록일]&lt;=Q512)),상품자료[단가])</f>
        <v>#N/A</v>
      </c>
      <c r="K512" s="3">
        <v>4</v>
      </c>
      <c r="L512" s="4" t="e">
        <f>주문[수량]*주문[단가]</f>
        <v>#N/A</v>
      </c>
      <c r="M512" s="4"/>
      <c r="N512" s="20" t="str">
        <f t="array" ref="N51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하늘어_공_()_40kg____</v>
      </c>
      <c r="O512" s="20" t="str">
        <f>주문[[#This Row],[식사시간]]&amp;"_"&amp;주문[[#This Row],[상품]]&amp;"_"&amp;주문[[#This Row],[단위]]*주문[[#This Row],[수량]]&amp;"kg"&amp;"_"&amp;주문[[#This Row],[확정여부]]</f>
        <v>공통_백미(유)_40kg_</v>
      </c>
      <c r="P512" s="3" t="str">
        <f t="array" ref="P512">주문[[#This Row],[돈육두께]]&amp;"*"&amp;주문[[#This Row],[돈육가로]]&amp;"*"&amp;주문[[#This Row],[돈육세로]]</f>
        <v>**</v>
      </c>
      <c r="S512" s="2" t="str">
        <f>VLOOKUP(주문[[#This Row],[상품]],품목단위,2,FALSE)</f>
        <v>gs00079</v>
      </c>
    </row>
    <row r="513" spans="1:19" ht="12">
      <c r="A513" s="1">
        <v>44666</v>
      </c>
      <c r="B513" s="20" t="s">
        <v>37</v>
      </c>
      <c r="C513" s="3" t="s">
        <v>826</v>
      </c>
      <c r="D513" s="1" t="s">
        <v>125</v>
      </c>
      <c r="E513" s="1" t="s">
        <v>835</v>
      </c>
      <c r="I513" s="15">
        <f>VLOOKUP(주문[[#This Row],[상품]],품목단위,3,0)</f>
        <v>1</v>
      </c>
      <c r="J513" s="21" t="e">
        <f>LOOKUP(2,1/((상품자료[상품]=D513)*(상품자료[단위]=I513)*(상품자료[등록일]&lt;=Q513)),상품자료[단가])</f>
        <v>#N/A</v>
      </c>
      <c r="K513" s="3">
        <v>1</v>
      </c>
      <c r="L513" s="4" t="e">
        <f>주문[수량]*주문[단가]</f>
        <v>#N/A</v>
      </c>
      <c r="M513" s="4"/>
      <c r="N513" s="20" t="str">
        <f t="array" ref="N51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하늘어_공_(잡채)_1kg____</v>
      </c>
      <c r="O513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513" s="3" t="str">
        <f t="array" ref="P513">주문[[#This Row],[돈육두께]]&amp;"*"&amp;주문[[#This Row],[돈육가로]]&amp;"*"&amp;주문[[#This Row],[돈육세로]]</f>
        <v>**</v>
      </c>
      <c r="R513" s="70">
        <v>44644</v>
      </c>
      <c r="S513" s="2">
        <f>VLOOKUP(주문[[#This Row],[상품]],품목단위,2,FALSE)</f>
        <v>301107</v>
      </c>
    </row>
    <row r="514" spans="1:19" ht="12">
      <c r="A514" s="1">
        <v>44672</v>
      </c>
      <c r="B514" s="20" t="s">
        <v>37</v>
      </c>
      <c r="C514" s="3" t="s">
        <v>826</v>
      </c>
      <c r="D514" s="1" t="s">
        <v>125</v>
      </c>
      <c r="E514" s="1" t="s">
        <v>382</v>
      </c>
      <c r="I514" s="15">
        <f>VLOOKUP(주문[[#This Row],[상품]],품목단위,3,0)</f>
        <v>1</v>
      </c>
      <c r="J514" s="21" t="e">
        <f>LOOKUP(2,1/((상품자료[상품]=D514)*(상품자료[단위]=I514)*(상품자료[등록일]&lt;=Q514)),상품자료[단가])</f>
        <v>#N/A</v>
      </c>
      <c r="K514" s="3">
        <v>1</v>
      </c>
      <c r="L514" s="4" t="e">
        <f>주문[수량]*주문[단가]</f>
        <v>#N/A</v>
      </c>
      <c r="M514" s="4"/>
      <c r="N514" s="20" t="str">
        <f t="array" ref="N51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하늘어_공_(볶음)_1kg____</v>
      </c>
      <c r="O514" s="20" t="str">
        <f>주문[[#This Row],[식사시간]]&amp;"_"&amp;주문[[#This Row],[상품]]&amp;"_"&amp;주문[[#This Row],[단위]]*주문[[#This Row],[수량]]&amp;"kg"&amp;"_"&amp;주문[[#This Row],[확정여부]]</f>
        <v>공통_뒷다리(돈육)_1kg_</v>
      </c>
      <c r="P514" s="3" t="str">
        <f t="array" ref="P514">주문[[#This Row],[돈육두께]]&amp;"*"&amp;주문[[#This Row],[돈육가로]]&amp;"*"&amp;주문[[#This Row],[돈육세로]]</f>
        <v>**</v>
      </c>
      <c r="R514" s="70">
        <v>44644</v>
      </c>
      <c r="S514" s="2">
        <f>VLOOKUP(주문[[#This Row],[상품]],품목단위,2,FALSE)</f>
        <v>301107</v>
      </c>
    </row>
    <row r="515" spans="1:19" ht="12">
      <c r="A515" s="1">
        <v>44655</v>
      </c>
      <c r="B515" s="20" t="s">
        <v>53</v>
      </c>
      <c r="C515" s="3" t="s">
        <v>826</v>
      </c>
      <c r="D515" s="1" t="s">
        <v>10</v>
      </c>
      <c r="I515" s="15">
        <f>VLOOKUP(주문[[#This Row],[상품]],품목단위,3,0)</f>
        <v>1</v>
      </c>
      <c r="J515" s="21">
        <f>LOOKUP(2,1/((상품자료[상품]=D515)*(상품자료[단위]=I515)*(상품자료[등록일]&lt;=Q515)),상품자료[단가])</f>
        <v>46200</v>
      </c>
      <c r="K515" s="3">
        <v>3</v>
      </c>
      <c r="L515" s="4">
        <f>주문[수량]*주문[단가]</f>
        <v>138600</v>
      </c>
      <c r="M515" s="4"/>
      <c r="N515" s="20" t="str">
        <f t="array" ref="N51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보광초_공_()_3kg____</v>
      </c>
      <c r="O515" s="20" t="str">
        <f>주문[[#This Row],[식사시간]]&amp;"_"&amp;주문[[#This Row],[상품]]&amp;"_"&amp;주문[[#This Row],[단위]]*주문[[#This Row],[수량]]&amp;"kg"&amp;"_"&amp;주문[[#This Row],[확정여부]]</f>
        <v>공통_고춧가루(유)_3kg_</v>
      </c>
      <c r="P515" s="3" t="str">
        <f t="array" ref="P515">주문[[#This Row],[돈육두께]]&amp;"*"&amp;주문[[#This Row],[돈육가로]]&amp;"*"&amp;주문[[#This Row],[돈육세로]]</f>
        <v>**</v>
      </c>
      <c r="Q515" s="70">
        <v>44655</v>
      </c>
      <c r="S515" s="2" t="str">
        <f>VLOOKUP(주문[[#This Row],[상품]],품목단위,2,FALSE)</f>
        <v>gs00012</v>
      </c>
    </row>
    <row r="516" spans="1:19" ht="12">
      <c r="A516" s="1">
        <v>44655</v>
      </c>
      <c r="B516" s="20" t="s">
        <v>53</v>
      </c>
      <c r="C516" s="3" t="s">
        <v>826</v>
      </c>
      <c r="D516" s="1" t="s">
        <v>6</v>
      </c>
      <c r="I516" s="15">
        <f>VLOOKUP(주문[[#This Row],[상품]],품목단위,3,0)</f>
        <v>10</v>
      </c>
      <c r="J516" s="21">
        <f>LOOKUP(2,1/((상품자료[상품]=D516)*(상품자료[단위]=I516)*(상품자료[등록일]&lt;=Q516)),상품자료[단가])</f>
        <v>41000</v>
      </c>
      <c r="K516" s="3">
        <v>8</v>
      </c>
      <c r="L516" s="4">
        <f>주문[수량]*주문[단가]</f>
        <v>328000</v>
      </c>
      <c r="M516" s="4"/>
      <c r="N516" s="20" t="str">
        <f t="array" ref="N51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보광초_공_()_80kg____</v>
      </c>
      <c r="O516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516" s="3" t="str">
        <f t="array" ref="P516">주문[[#This Row],[돈육두께]]&amp;"*"&amp;주문[[#This Row],[돈육가로]]&amp;"*"&amp;주문[[#This Row],[돈육세로]]</f>
        <v>**</v>
      </c>
      <c r="Q516" s="70">
        <v>44655</v>
      </c>
      <c r="S516" s="2" t="str">
        <f>VLOOKUP(주문[[#This Row],[상품]],품목단위,2,FALSE)</f>
        <v>gs00079</v>
      </c>
    </row>
    <row r="517" spans="1:19" ht="12">
      <c r="A517" s="1">
        <v>44655</v>
      </c>
      <c r="B517" s="20" t="s">
        <v>53</v>
      </c>
      <c r="C517" s="3" t="s">
        <v>826</v>
      </c>
      <c r="D517" s="1" t="s">
        <v>26</v>
      </c>
      <c r="I517" s="15">
        <f>VLOOKUP(주문[[#This Row],[상품]],품목단위,3,0)</f>
        <v>10</v>
      </c>
      <c r="J517" s="21">
        <f>LOOKUP(2,1/((상품자료[상품]=D517)*(상품자료[단위]=I517)*(상품자료[등록일]&lt;=Q517)),상품자료[단가])</f>
        <v>42500</v>
      </c>
      <c r="K517" s="3">
        <v>4</v>
      </c>
      <c r="L517" s="4">
        <f>주문[수량]*주문[단가]</f>
        <v>170000</v>
      </c>
      <c r="M517" s="4"/>
      <c r="N517" s="20" t="str">
        <f t="array" ref="N51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보광초_공_()_40kg____</v>
      </c>
      <c r="O517" s="20" t="str">
        <f>주문[[#This Row],[식사시간]]&amp;"_"&amp;주문[[#This Row],[상품]]&amp;"_"&amp;주문[[#This Row],[단위]]*주문[[#This Row],[수량]]&amp;"kg"&amp;"_"&amp;주문[[#This Row],[확정여부]]</f>
        <v>공통_찹쌀백미(유)_40kg_</v>
      </c>
      <c r="P517" s="3" t="str">
        <f t="array" ref="P517">주문[[#This Row],[돈육두께]]&amp;"*"&amp;주문[[#This Row],[돈육가로]]&amp;"*"&amp;주문[[#This Row],[돈육세로]]</f>
        <v>**</v>
      </c>
      <c r="Q517" s="70">
        <v>44655</v>
      </c>
      <c r="S517" s="2" t="str">
        <f>VLOOKUP(주문[[#This Row],[상품]],품목단위,2,FALSE)</f>
        <v>gs00148</v>
      </c>
    </row>
    <row r="518" spans="1:19" ht="12">
      <c r="A518" s="1">
        <v>44655</v>
      </c>
      <c r="B518" s="20" t="s">
        <v>42</v>
      </c>
      <c r="C518" s="3" t="s">
        <v>826</v>
      </c>
      <c r="D518" s="1" t="s">
        <v>10</v>
      </c>
      <c r="I518" s="15">
        <f>VLOOKUP(주문[[#This Row],[상품]],품목단위,3,0)</f>
        <v>1</v>
      </c>
      <c r="J518" s="21">
        <f>LOOKUP(2,1/((상품자료[상품]=D518)*(상품자료[단위]=I518)*(상품자료[등록일]&lt;=Q518)),상품자료[단가])</f>
        <v>46200</v>
      </c>
      <c r="K518" s="3">
        <v>2</v>
      </c>
      <c r="L518" s="4">
        <f>주문[수량]*주문[단가]</f>
        <v>92400</v>
      </c>
      <c r="M518" s="4"/>
      <c r="N518" s="20" t="str">
        <f t="array" ref="N51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소수초_공_()_2kg____</v>
      </c>
      <c r="O518" s="20" t="str">
        <f>주문[[#This Row],[식사시간]]&amp;"_"&amp;주문[[#This Row],[상품]]&amp;"_"&amp;주문[[#This Row],[단위]]*주문[[#This Row],[수량]]&amp;"kg"&amp;"_"&amp;주문[[#This Row],[확정여부]]</f>
        <v>공통_고춧가루(유)_2kg_</v>
      </c>
      <c r="P518" s="3" t="str">
        <f t="array" ref="P518">주문[[#This Row],[돈육두께]]&amp;"*"&amp;주문[[#This Row],[돈육가로]]&amp;"*"&amp;주문[[#This Row],[돈육세로]]</f>
        <v>**</v>
      </c>
      <c r="Q518" s="70">
        <v>44655</v>
      </c>
      <c r="S518" s="2" t="str">
        <f>VLOOKUP(주문[[#This Row],[상품]],품목단위,2,FALSE)</f>
        <v>gs00012</v>
      </c>
    </row>
    <row r="519" spans="1:19" ht="12">
      <c r="A519" s="1">
        <v>44655</v>
      </c>
      <c r="B519" s="20" t="s">
        <v>42</v>
      </c>
      <c r="C519" s="3" t="s">
        <v>826</v>
      </c>
      <c r="D519" s="1" t="s">
        <v>6</v>
      </c>
      <c r="I519" s="15">
        <f>VLOOKUP(주문[[#This Row],[상품]],품목단위,3,0)</f>
        <v>10</v>
      </c>
      <c r="J519" s="21">
        <f>LOOKUP(2,1/((상품자료[상품]=D519)*(상품자료[단위]=I519)*(상품자료[등록일]&lt;=Q519)),상품자료[단가])</f>
        <v>41000</v>
      </c>
      <c r="K519" s="3">
        <v>5</v>
      </c>
      <c r="L519" s="4">
        <f>주문[수량]*주문[단가]</f>
        <v>205000</v>
      </c>
      <c r="M519" s="4"/>
      <c r="N519" s="20" t="str">
        <f t="array" ref="N51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소수초_공_()_50kg____</v>
      </c>
      <c r="O519" s="20" t="str">
        <f>주문[[#This Row],[식사시간]]&amp;"_"&amp;주문[[#This Row],[상품]]&amp;"_"&amp;주문[[#This Row],[단위]]*주문[[#This Row],[수량]]&amp;"kg"&amp;"_"&amp;주문[[#This Row],[확정여부]]</f>
        <v>공통_백미(유)_50kg_</v>
      </c>
      <c r="P519" s="3" t="str">
        <f t="array" ref="P519">주문[[#This Row],[돈육두께]]&amp;"*"&amp;주문[[#This Row],[돈육가로]]&amp;"*"&amp;주문[[#This Row],[돈육세로]]</f>
        <v>**</v>
      </c>
      <c r="Q519" s="70">
        <v>44655</v>
      </c>
      <c r="S519" s="2" t="str">
        <f>VLOOKUP(주문[[#This Row],[상품]],품목단위,2,FALSE)</f>
        <v>gs00079</v>
      </c>
    </row>
    <row r="520" spans="1:19" ht="12">
      <c r="A520" s="1">
        <v>44655</v>
      </c>
      <c r="B520" s="20" t="s">
        <v>42</v>
      </c>
      <c r="C520" s="3" t="s">
        <v>826</v>
      </c>
      <c r="D520" s="1" t="s">
        <v>26</v>
      </c>
      <c r="I520" s="15">
        <f>VLOOKUP(주문[[#This Row],[상품]],품목단위,3,0)</f>
        <v>10</v>
      </c>
      <c r="J520" s="21">
        <f>LOOKUP(2,1/((상품자료[상품]=D520)*(상품자료[단위]=I520)*(상품자료[등록일]&lt;=Q520)),상품자료[단가])</f>
        <v>42500</v>
      </c>
      <c r="K520" s="3">
        <v>2</v>
      </c>
      <c r="L520" s="4">
        <f>주문[수량]*주문[단가]</f>
        <v>85000</v>
      </c>
      <c r="M520" s="4"/>
      <c r="N520" s="20" t="str">
        <f t="array" ref="N52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소수초_공_()_20kg____</v>
      </c>
      <c r="O520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520" s="3" t="str">
        <f t="array" ref="P520">주문[[#This Row],[돈육두께]]&amp;"*"&amp;주문[[#This Row],[돈육가로]]&amp;"*"&amp;주문[[#This Row],[돈육세로]]</f>
        <v>**</v>
      </c>
      <c r="Q520" s="70">
        <v>44655</v>
      </c>
      <c r="S520" s="2" t="str">
        <f>VLOOKUP(주문[[#This Row],[상품]],품목단위,2,FALSE)</f>
        <v>gs00148</v>
      </c>
    </row>
    <row r="521" spans="1:19" ht="12">
      <c r="A521" s="1">
        <v>44678</v>
      </c>
      <c r="B521" s="20" t="s">
        <v>52</v>
      </c>
      <c r="C521" s="3" t="s">
        <v>826</v>
      </c>
      <c r="D521" s="1" t="s">
        <v>824</v>
      </c>
      <c r="I521" s="15">
        <f>VLOOKUP(주문[[#This Row],[상품]],품목단위,3,0)</f>
        <v>1</v>
      </c>
      <c r="J521" s="21" t="e">
        <f>LOOKUP(2,1/((상품자료[상품]=D521)*(상품자료[단위]=I521)*(상품자료[등록일]&lt;=Q521)),상품자료[단가])</f>
        <v>#N/A</v>
      </c>
      <c r="K521" s="3">
        <v>9</v>
      </c>
      <c r="L521" s="4" t="e">
        <f>주문[수량]*주문[단가]</f>
        <v>#N/A</v>
      </c>
      <c r="M521" s="4"/>
      <c r="N521" s="20" t="str">
        <f t="array" ref="N52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청안초_공_()_9kg____</v>
      </c>
      <c r="O521" s="20" t="str">
        <f>주문[[#This Row],[식사시간]]&amp;"_"&amp;주문[[#This Row],[상품]]&amp;"_"&amp;주문[[#This Row],[단위]]*주문[[#This Row],[수량]]&amp;"kg"&amp;"_"&amp;주문[[#This Row],[확정여부]]</f>
        <v>공통_갈비(돈육)_9kg_</v>
      </c>
      <c r="P521" s="3" t="str">
        <f t="array" ref="P521">주문[[#This Row],[돈육두께]]&amp;"*"&amp;주문[[#This Row],[돈육가로]]&amp;"*"&amp;주문[[#This Row],[돈육세로]]</f>
        <v>**</v>
      </c>
      <c r="R521" s="70">
        <v>44644</v>
      </c>
      <c r="S521" s="2">
        <f>VLOOKUP(주문[[#This Row],[상품]],품목단위,2,FALSE)</f>
        <v>301109</v>
      </c>
    </row>
    <row r="522" spans="1:19" ht="12">
      <c r="A522" s="1">
        <v>44678</v>
      </c>
      <c r="B522" s="20" t="s">
        <v>52</v>
      </c>
      <c r="C522" s="3" t="s">
        <v>826</v>
      </c>
      <c r="D522" s="1" t="s">
        <v>125</v>
      </c>
      <c r="E522" s="1" t="s">
        <v>413</v>
      </c>
      <c r="I522" s="15">
        <f>VLOOKUP(주문[[#This Row],[상품]],품목단위,3,0)</f>
        <v>1</v>
      </c>
      <c r="J522" s="21" t="e">
        <f>LOOKUP(2,1/((상품자료[상품]=D522)*(상품자료[단위]=I522)*(상품자료[등록일]&lt;=Q522)),상품자료[단가])</f>
        <v>#N/A</v>
      </c>
      <c r="K522" s="3">
        <v>1.5</v>
      </c>
      <c r="L522" s="4" t="e">
        <f>주문[수량]*주문[단가]</f>
        <v>#N/A</v>
      </c>
      <c r="M522" s="4"/>
      <c r="N522" s="20" t="str">
        <f t="array" ref="N52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청안초_공_(찜용)_1.5kg____</v>
      </c>
      <c r="O522" s="20" t="str">
        <f>주문[[#This Row],[식사시간]]&amp;"_"&amp;주문[[#This Row],[상품]]&amp;"_"&amp;주문[[#This Row],[단위]]*주문[[#This Row],[수량]]&amp;"kg"&amp;"_"&amp;주문[[#This Row],[확정여부]]</f>
        <v>공통_뒷다리(돈육)_1.5kg_</v>
      </c>
      <c r="P522" s="3" t="str">
        <f t="array" ref="P522">주문[[#This Row],[돈육두께]]&amp;"*"&amp;주문[[#This Row],[돈육가로]]&amp;"*"&amp;주문[[#This Row],[돈육세로]]</f>
        <v>**</v>
      </c>
      <c r="R522" s="70">
        <v>44644</v>
      </c>
      <c r="S522" s="2">
        <f>VLOOKUP(주문[[#This Row],[상품]],품목단위,2,FALSE)</f>
        <v>301107</v>
      </c>
    </row>
    <row r="523" spans="1:19" ht="12">
      <c r="A523" s="1">
        <v>44652</v>
      </c>
      <c r="B523" s="20" t="s">
        <v>52</v>
      </c>
      <c r="C523" s="3" t="s">
        <v>826</v>
      </c>
      <c r="D523" s="1" t="s">
        <v>125</v>
      </c>
      <c r="E523" s="1" t="s">
        <v>399</v>
      </c>
      <c r="I523" s="15">
        <f>VLOOKUP(주문[[#This Row],[상품]],품목단위,3,0)</f>
        <v>1</v>
      </c>
      <c r="J523" s="21">
        <f>LOOKUP(2,1/((상품자료[상품]=D523)*(상품자료[단위]=I523)*(상품자료[등록일]&lt;=Q523)),상품자료[단가])</f>
        <v>7700</v>
      </c>
      <c r="K523" s="3">
        <v>2.5</v>
      </c>
      <c r="L523" s="4">
        <f>주문[수량]*주문[단가]</f>
        <v>19250</v>
      </c>
      <c r="M523" s="4"/>
      <c r="N523" s="20" t="str">
        <f t="array" ref="N52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청안초_공_(세절)_2.5kg____</v>
      </c>
      <c r="O523" s="20" t="str">
        <f>주문[[#This Row],[식사시간]]&amp;"_"&amp;주문[[#This Row],[상품]]&amp;"_"&amp;주문[[#This Row],[단위]]*주문[[#This Row],[수량]]&amp;"kg"&amp;"_"&amp;주문[[#This Row],[확정여부]]</f>
        <v>공통_뒷다리(돈육)_2.5kg_</v>
      </c>
      <c r="P523" s="3" t="str">
        <f t="array" ref="P523">주문[[#This Row],[돈육두께]]&amp;"*"&amp;주문[[#This Row],[돈육가로]]&amp;"*"&amp;주문[[#This Row],[돈육세로]]</f>
        <v>**</v>
      </c>
      <c r="Q523" s="70">
        <v>44652</v>
      </c>
      <c r="R523" s="70">
        <v>44644</v>
      </c>
      <c r="S523" s="2">
        <f>VLOOKUP(주문[[#This Row],[상품]],품목단위,2,FALSE)</f>
        <v>301107</v>
      </c>
    </row>
    <row r="524" spans="1:19" ht="12">
      <c r="A524" s="1">
        <v>44659</v>
      </c>
      <c r="B524" s="20" t="s">
        <v>52</v>
      </c>
      <c r="C524" s="3" t="s">
        <v>826</v>
      </c>
      <c r="D524" s="1" t="s">
        <v>125</v>
      </c>
      <c r="E524" s="1" t="s">
        <v>424</v>
      </c>
      <c r="I524" s="15">
        <f>VLOOKUP(주문[[#This Row],[상품]],품목단위,3,0)</f>
        <v>1</v>
      </c>
      <c r="J524" s="21">
        <f>LOOKUP(2,1/((상품자료[상품]=D524)*(상품자료[단위]=I524)*(상품자료[등록일]&lt;=Q524)),상품자료[단가])</f>
        <v>7700</v>
      </c>
      <c r="K524" s="3">
        <v>2.5</v>
      </c>
      <c r="L524" s="4">
        <f>주문[수량]*주문[단가]</f>
        <v>19250</v>
      </c>
      <c r="M524" s="4"/>
      <c r="N524" s="20" t="str">
        <f t="array" ref="N52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청안초_공_(카레)_2.5kg____</v>
      </c>
      <c r="O524" s="20" t="str">
        <f>주문[[#This Row],[식사시간]]&amp;"_"&amp;주문[[#This Row],[상품]]&amp;"_"&amp;주문[[#This Row],[단위]]*주문[[#This Row],[수량]]&amp;"kg"&amp;"_"&amp;주문[[#This Row],[확정여부]]</f>
        <v>공통_뒷다리(돈육)_2.5kg_</v>
      </c>
      <c r="P524" s="3" t="str">
        <f t="array" ref="P524">주문[[#This Row],[돈육두께]]&amp;"*"&amp;주문[[#This Row],[돈육가로]]&amp;"*"&amp;주문[[#This Row],[돈육세로]]</f>
        <v>**</v>
      </c>
      <c r="Q524" s="70">
        <v>44659</v>
      </c>
      <c r="R524" s="70">
        <v>44644</v>
      </c>
      <c r="S524" s="2">
        <f>VLOOKUP(주문[[#This Row],[상품]],품목단위,2,FALSE)</f>
        <v>301107</v>
      </c>
    </row>
    <row r="525" spans="1:19" ht="12">
      <c r="A525" s="1">
        <v>44665</v>
      </c>
      <c r="B525" s="20" t="s">
        <v>52</v>
      </c>
      <c r="C525" s="3" t="s">
        <v>826</v>
      </c>
      <c r="D525" s="1" t="s">
        <v>832</v>
      </c>
      <c r="E525" s="1" t="s">
        <v>424</v>
      </c>
      <c r="I525" s="15">
        <f>VLOOKUP(주문[[#This Row],[상품]],품목단위,3,0)</f>
        <v>1</v>
      </c>
      <c r="J525" s="21" t="e">
        <f>LOOKUP(2,1/((상품자료[상품]=D525)*(상품자료[단위]=I525)*(상품자료[등록일]&lt;=Q525)),상품자료[단가])</f>
        <v>#N/A</v>
      </c>
      <c r="K525" s="3">
        <v>1.5</v>
      </c>
      <c r="L525" s="4" t="e">
        <f>주문[수량]*주문[단가]</f>
        <v>#N/A</v>
      </c>
      <c r="M525" s="4"/>
      <c r="N525" s="20" t="str">
        <f t="array" ref="N52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청안초_공_(카레)_1.5kg____</v>
      </c>
      <c r="O525" s="20" t="str">
        <f>주문[[#This Row],[식사시간]]&amp;"_"&amp;주문[[#This Row],[상품]]&amp;"_"&amp;주문[[#This Row],[단위]]*주문[[#This Row],[수량]]&amp;"kg"&amp;"_"&amp;주문[[#This Row],[확정여부]]</f>
        <v>공통_뒷다리(돈육)_1.5kg_</v>
      </c>
      <c r="P525" s="3" t="str">
        <f t="array" ref="P525">주문[[#This Row],[돈육두께]]&amp;"*"&amp;주문[[#This Row],[돈육가로]]&amp;"*"&amp;주문[[#This Row],[돈육세로]]</f>
        <v>**</v>
      </c>
      <c r="R525" s="70">
        <v>44644</v>
      </c>
      <c r="S525" s="2">
        <f>VLOOKUP(주문[[#This Row],[상품]],품목단위,2,FALSE)</f>
        <v>301107</v>
      </c>
    </row>
    <row r="526" spans="1:19" ht="12">
      <c r="A526" s="1">
        <v>44672</v>
      </c>
      <c r="B526" s="20" t="s">
        <v>52</v>
      </c>
      <c r="C526" s="3" t="s">
        <v>826</v>
      </c>
      <c r="D526" s="1" t="s">
        <v>119</v>
      </c>
      <c r="I526" s="15">
        <f>VLOOKUP(주문[[#This Row],[상품]],품목단위,3,0)</f>
        <v>1</v>
      </c>
      <c r="J526" s="21" t="e">
        <f>LOOKUP(2,1/((상품자료[상품]=D526)*(상품자료[단위]=I526)*(상품자료[등록일]&lt;=Q526)),상품자료[단가])</f>
        <v>#N/A</v>
      </c>
      <c r="K526" s="3">
        <v>8</v>
      </c>
      <c r="L526" s="4" t="e">
        <f>주문[수량]*주문[단가]</f>
        <v>#N/A</v>
      </c>
      <c r="M526" s="4"/>
      <c r="N526" s="20" t="str">
        <f t="array" ref="N52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청안초_공_()_8kg____</v>
      </c>
      <c r="O526" s="20" t="str">
        <f>주문[[#This Row],[식사시간]]&amp;"_"&amp;주문[[#This Row],[상품]]&amp;"_"&amp;주문[[#This Row],[단위]]*주문[[#This Row],[수량]]&amp;"kg"&amp;"_"&amp;주문[[#This Row],[확정여부]]</f>
        <v>공통_목심살(돈육)_8kg_</v>
      </c>
      <c r="P526" s="3" t="str">
        <f t="array" ref="P526">주문[[#This Row],[돈육두께]]&amp;"*"&amp;주문[[#This Row],[돈육가로]]&amp;"*"&amp;주문[[#This Row],[돈육세로]]</f>
        <v>**</v>
      </c>
      <c r="R526" s="70">
        <v>44644</v>
      </c>
      <c r="S526" s="2">
        <f>VLOOKUP(주문[[#This Row],[상품]],품목단위,2,FALSE)</f>
        <v>301102</v>
      </c>
    </row>
    <row r="527" spans="1:19" ht="12">
      <c r="A527" s="1">
        <v>44669</v>
      </c>
      <c r="B527" s="20" t="s">
        <v>52</v>
      </c>
      <c r="C527" s="3" t="s">
        <v>826</v>
      </c>
      <c r="D527" s="1" t="s">
        <v>830</v>
      </c>
      <c r="E527" s="1" t="s">
        <v>417</v>
      </c>
      <c r="I527" s="15">
        <f>VLOOKUP(주문[[#This Row],[상품]],품목단위,3,0)</f>
        <v>1</v>
      </c>
      <c r="J527" s="21" t="e">
        <f>LOOKUP(2,1/((상품자료[상품]=D527)*(상품자료[단위]=I527)*(상품자료[등록일]&lt;=Q527)),상품자료[단가])</f>
        <v>#N/A</v>
      </c>
      <c r="K527" s="3">
        <v>1.5</v>
      </c>
      <c r="L527" s="4" t="e">
        <f>주문[수량]*주문[단가]</f>
        <v>#N/A</v>
      </c>
      <c r="M527" s="4"/>
      <c r="N527" s="20" t="str">
        <f t="array" ref="N52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청안초_공_(탕용)_1.5kg____</v>
      </c>
      <c r="O527" s="20" t="str">
        <f>주문[[#This Row],[식사시간]]&amp;"_"&amp;주문[[#This Row],[상품]]&amp;"_"&amp;주문[[#This Row],[단위]]*주문[[#This Row],[수량]]&amp;"kg"&amp;"_"&amp;주문[[#This Row],[확정여부]]</f>
        <v>공통_사태(돈육)_1.5kg_</v>
      </c>
      <c r="P527" s="3" t="str">
        <f t="array" ref="P527">주문[[#This Row],[돈육두께]]&amp;"*"&amp;주문[[#This Row],[돈육가로]]&amp;"*"&amp;주문[[#This Row],[돈육세로]]</f>
        <v>**</v>
      </c>
      <c r="R527" s="70">
        <v>44644</v>
      </c>
      <c r="S527" s="2">
        <f>VLOOKUP(주문[[#This Row],[상품]],품목단위,2,FALSE)</f>
        <v>301105</v>
      </c>
    </row>
    <row r="528" spans="1:19" ht="12">
      <c r="A528" s="1">
        <v>44670</v>
      </c>
      <c r="B528" s="20" t="s">
        <v>52</v>
      </c>
      <c r="C528" s="3" t="s">
        <v>826</v>
      </c>
      <c r="D528" s="1" t="s">
        <v>117</v>
      </c>
      <c r="I528" s="15">
        <f>VLOOKUP(주문[[#This Row],[상품]],품목단위,3,0)</f>
        <v>1</v>
      </c>
      <c r="J528" s="21" t="e">
        <f>LOOKUP(2,1/((상품자료[상품]=D528)*(상품자료[단위]=I528)*(상품자료[등록일]&lt;=Q528)),상품자료[단가])</f>
        <v>#N/A</v>
      </c>
      <c r="K528" s="3">
        <v>1</v>
      </c>
      <c r="L528" s="4" t="e">
        <f>주문[수량]*주문[단가]</f>
        <v>#N/A</v>
      </c>
      <c r="M528" s="4"/>
      <c r="N528" s="20" t="str">
        <f t="array" ref="N52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청안초_공_()_1kg____</v>
      </c>
      <c r="O528" s="20" t="str">
        <f>주문[[#This Row],[식사시간]]&amp;"_"&amp;주문[[#This Row],[상품]]&amp;"_"&amp;주문[[#This Row],[단위]]*주문[[#This Row],[수량]]&amp;"kg"&amp;"_"&amp;주문[[#This Row],[확정여부]]</f>
        <v>공통_삼겹살_1kg_</v>
      </c>
      <c r="P528" s="3" t="str">
        <f t="array" ref="P528">주문[[#This Row],[돈육두께]]&amp;"*"&amp;주문[[#This Row],[돈육가로]]&amp;"*"&amp;주문[[#This Row],[돈육세로]]</f>
        <v>**</v>
      </c>
      <c r="R528" s="70">
        <v>44644</v>
      </c>
      <c r="S528" s="2">
        <f>VLOOKUP(주문[[#This Row],[상품]],품목단위,2,FALSE)</f>
        <v>301101</v>
      </c>
    </row>
    <row r="529" spans="1:19" ht="12">
      <c r="A529" s="1">
        <v>44672</v>
      </c>
      <c r="B529" s="20" t="s">
        <v>52</v>
      </c>
      <c r="C529" s="3" t="s">
        <v>826</v>
      </c>
      <c r="D529" s="1" t="s">
        <v>117</v>
      </c>
      <c r="I529" s="15">
        <f>VLOOKUP(주문[[#This Row],[상품]],품목단위,3,0)</f>
        <v>1</v>
      </c>
      <c r="J529" s="21" t="e">
        <f>LOOKUP(2,1/((상품자료[상품]=D529)*(상품자료[단위]=I529)*(상품자료[등록일]&lt;=Q529)),상품자료[단가])</f>
        <v>#N/A</v>
      </c>
      <c r="K529" s="3">
        <v>1.5</v>
      </c>
      <c r="L529" s="4" t="e">
        <f>주문[수량]*주문[단가]</f>
        <v>#N/A</v>
      </c>
      <c r="M529" s="4"/>
      <c r="N529" s="20" t="str">
        <f t="array" ref="N52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청안초_공_()_1.5kg____</v>
      </c>
      <c r="O529" s="20" t="str">
        <f>주문[[#This Row],[식사시간]]&amp;"_"&amp;주문[[#This Row],[상품]]&amp;"_"&amp;주문[[#This Row],[단위]]*주문[[#This Row],[수량]]&amp;"kg"&amp;"_"&amp;주문[[#This Row],[확정여부]]</f>
        <v>공통_삼겹살_1.5kg_</v>
      </c>
      <c r="P529" s="3" t="str">
        <f t="array" ref="P529">주문[[#This Row],[돈육두께]]&amp;"*"&amp;주문[[#This Row],[돈육가로]]&amp;"*"&amp;주문[[#This Row],[돈육세로]]</f>
        <v>**</v>
      </c>
      <c r="R529" s="70">
        <v>44644</v>
      </c>
      <c r="S529" s="2">
        <f>VLOOKUP(주문[[#This Row],[상품]],품목단위,2,FALSE)</f>
        <v>301101</v>
      </c>
    </row>
    <row r="530" spans="1:19" ht="12">
      <c r="A530" s="1">
        <v>44670</v>
      </c>
      <c r="B530" s="20" t="s">
        <v>52</v>
      </c>
      <c r="C530" s="3" t="s">
        <v>826</v>
      </c>
      <c r="D530" s="1" t="s">
        <v>121</v>
      </c>
      <c r="E530" s="1" t="s">
        <v>142</v>
      </c>
      <c r="I530" s="15">
        <f>VLOOKUP(주문[[#This Row],[상품]],품목단위,3,0)</f>
        <v>1</v>
      </c>
      <c r="J530" s="21" t="e">
        <f>LOOKUP(2,1/((상품자료[상품]=D530)*(상품자료[단위]=I530)*(상품자료[등록일]&lt;=Q530)),상품자료[단가])</f>
        <v>#N/A</v>
      </c>
      <c r="K530" s="3">
        <v>8</v>
      </c>
      <c r="L530" s="4" t="e">
        <f>주문[수량]*주문[단가]</f>
        <v>#N/A</v>
      </c>
      <c r="M530" s="4"/>
      <c r="N530" s="20" t="str">
        <f t="array" ref="N53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청안초_공_(불고)_8kg____</v>
      </c>
      <c r="O530" s="20" t="str">
        <f>주문[[#This Row],[식사시간]]&amp;"_"&amp;주문[[#This Row],[상품]]&amp;"_"&amp;주문[[#This Row],[단위]]*주문[[#This Row],[수량]]&amp;"kg"&amp;"_"&amp;주문[[#This Row],[확정여부]]</f>
        <v>공통_앞다리(돈육)_8kg_</v>
      </c>
      <c r="P530" s="3" t="str">
        <f t="array" ref="P530">주문[[#This Row],[돈육두께]]&amp;"*"&amp;주문[[#This Row],[돈육가로]]&amp;"*"&amp;주문[[#This Row],[돈육세로]]</f>
        <v>**</v>
      </c>
      <c r="R530" s="70">
        <v>44644</v>
      </c>
      <c r="S530" s="2">
        <f>VLOOKUP(주문[[#This Row],[상품]],품목단위,2,FALSE)</f>
        <v>301103</v>
      </c>
    </row>
    <row r="531" spans="1:19" ht="12">
      <c r="A531" s="1">
        <v>44669</v>
      </c>
      <c r="B531" s="20" t="s">
        <v>52</v>
      </c>
      <c r="C531" s="3" t="s">
        <v>68</v>
      </c>
      <c r="D531" s="1" t="s">
        <v>166</v>
      </c>
      <c r="I531" s="15">
        <f>VLOOKUP(주문[[#This Row],[상품]],품목단위,3,0)</f>
        <v>1</v>
      </c>
      <c r="J531" s="21" t="e">
        <f>LOOKUP(2,1/((상품자료[상품]=D531)*(상품자료[단위]=I531)*(상품자료[등록일]&lt;=Q531)),상품자료[단가])</f>
        <v>#N/A</v>
      </c>
      <c r="K531" s="3">
        <v>5</v>
      </c>
      <c r="L531" s="4" t="e">
        <f>주문[수량]*주문[단가]</f>
        <v>#N/A</v>
      </c>
      <c r="M531" s="4"/>
      <c r="N531" s="20" t="str">
        <f t="array" ref="N53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청안초_공_()_5kg____</v>
      </c>
      <c r="O531" s="20" t="str">
        <f>주문[[#This Row],[식사시간]]&amp;"_"&amp;주문[[#This Row],[상품]]&amp;"_"&amp;주문[[#This Row],[단위]]*주문[[#This Row],[수량]]&amp;"kg"&amp;"_"&amp;주문[[#This Row],[확정여부]]</f>
        <v>공통_등뼈(돈육)_5kg_</v>
      </c>
      <c r="P531" s="3" t="str">
        <f t="array" ref="P531">주문[[#This Row],[돈육두께]]&amp;"*"&amp;주문[[#This Row],[돈육가로]]&amp;"*"&amp;주문[[#This Row],[돈육세로]]</f>
        <v>**</v>
      </c>
      <c r="R531" s="70">
        <v>44644</v>
      </c>
      <c r="S531" s="2">
        <f>VLOOKUP(주문[[#This Row],[상품]],품목단위,2,FALSE)</f>
        <v>301108</v>
      </c>
    </row>
    <row r="532" spans="1:19" ht="12">
      <c r="A532" s="1">
        <v>44662</v>
      </c>
      <c r="B532" s="20" t="s">
        <v>52</v>
      </c>
      <c r="C532" s="3" t="s">
        <v>826</v>
      </c>
      <c r="D532" s="1" t="s">
        <v>6</v>
      </c>
      <c r="I532" s="15">
        <f>VLOOKUP(주문[[#This Row],[상품]],품목단위,3,0)</f>
        <v>10</v>
      </c>
      <c r="J532" s="21">
        <f>LOOKUP(2,1/((상품자료[상품]=D532)*(상품자료[단위]=I532)*(상품자료[등록일]&lt;=Q532)),상품자료[단가])</f>
        <v>41000</v>
      </c>
      <c r="K532" s="3">
        <v>10</v>
      </c>
      <c r="L532" s="4">
        <f>주문[수량]*주문[단가]</f>
        <v>410000</v>
      </c>
      <c r="M532" s="4"/>
      <c r="N532" s="20" t="str">
        <f t="array" ref="N53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청안초_공_()_100kg____</v>
      </c>
      <c r="O532" s="20" t="str">
        <f>주문[[#This Row],[식사시간]]&amp;"_"&amp;주문[[#This Row],[상품]]&amp;"_"&amp;주문[[#This Row],[단위]]*주문[[#This Row],[수량]]&amp;"kg"&amp;"_"&amp;주문[[#This Row],[확정여부]]</f>
        <v>공통_백미(유)_100kg_</v>
      </c>
      <c r="P532" s="3" t="str">
        <f t="array" ref="P532">주문[[#This Row],[돈육두께]]&amp;"*"&amp;주문[[#This Row],[돈육가로]]&amp;"*"&amp;주문[[#This Row],[돈육세로]]</f>
        <v>**</v>
      </c>
      <c r="Q532" s="70">
        <v>44662</v>
      </c>
      <c r="S532" s="2" t="str">
        <f>VLOOKUP(주문[[#This Row],[상품]],품목단위,2,FALSE)</f>
        <v>gs00079</v>
      </c>
    </row>
    <row r="533" spans="1:19" ht="12">
      <c r="A533" s="1">
        <v>44662</v>
      </c>
      <c r="B533" s="20" t="s">
        <v>52</v>
      </c>
      <c r="C533" s="3" t="s">
        <v>826</v>
      </c>
      <c r="D533" s="1" t="s">
        <v>26</v>
      </c>
      <c r="I533" s="15">
        <f>VLOOKUP(주문[[#This Row],[상품]],품목단위,3,0)</f>
        <v>10</v>
      </c>
      <c r="J533" s="21">
        <f>LOOKUP(2,1/((상품자료[상품]=D533)*(상품자료[단위]=I533)*(상품자료[등록일]&lt;=Q533)),상품자료[단가])</f>
        <v>42500</v>
      </c>
      <c r="K533" s="3">
        <v>2</v>
      </c>
      <c r="L533" s="4">
        <f>주문[수량]*주문[단가]</f>
        <v>85000</v>
      </c>
      <c r="M533" s="4"/>
      <c r="N533" s="20" t="str">
        <f t="array" ref="N53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청안초_공_()_20kg____</v>
      </c>
      <c r="O533" s="20" t="str">
        <f>주문[[#This Row],[식사시간]]&amp;"_"&amp;주문[[#This Row],[상품]]&amp;"_"&amp;주문[[#This Row],[단위]]*주문[[#This Row],[수량]]&amp;"kg"&amp;"_"&amp;주문[[#This Row],[확정여부]]</f>
        <v>공통_찹쌀백미(유)_20kg_</v>
      </c>
      <c r="P533" s="3" t="str">
        <f t="array" ref="P533">주문[[#This Row],[돈육두께]]&amp;"*"&amp;주문[[#This Row],[돈육가로]]&amp;"*"&amp;주문[[#This Row],[돈육세로]]</f>
        <v>**</v>
      </c>
      <c r="Q533" s="70">
        <v>44662</v>
      </c>
      <c r="S533" s="2" t="str">
        <f>VLOOKUP(주문[[#This Row],[상품]],품목단위,2,FALSE)</f>
        <v>gs00148</v>
      </c>
    </row>
    <row r="534" spans="1:19" ht="12">
      <c r="A534" s="1">
        <v>44648</v>
      </c>
      <c r="B534" s="20" t="s">
        <v>34</v>
      </c>
      <c r="C534" s="3" t="s">
        <v>836</v>
      </c>
      <c r="D534" s="1" t="s">
        <v>6</v>
      </c>
      <c r="F534" s="196" t="s">
        <v>838</v>
      </c>
      <c r="I534" s="15">
        <f>VLOOKUP(주문[[#This Row],[상품]],품목단위,3,0)</f>
        <v>10</v>
      </c>
      <c r="J534" s="21">
        <f>LOOKUP(2,1/((상품자료[상품]=D534)*(상품자료[단위]=I534)*(상품자료[등록일]&lt;=Q534)),상품자료[단가])</f>
        <v>41000</v>
      </c>
      <c r="K534" s="3">
        <v>20</v>
      </c>
      <c r="L534" s="4">
        <f>주문[수량]*주문[단가]</f>
        <v>820000</v>
      </c>
      <c r="M534" s="4"/>
      <c r="N534" s="20" t="str">
        <f t="array" ref="N53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바울어_공_()_200kg_칠성면 괴강로두천4길 60번지(두천농산)로 배달___</v>
      </c>
      <c r="O534" s="20" t="str">
        <f>주문[[#This Row],[식사시간]]&amp;"_"&amp;주문[[#This Row],[상품]]&amp;"_"&amp;주문[[#This Row],[단위]]*주문[[#This Row],[수량]]&amp;"kg"&amp;"_"&amp;주문[[#This Row],[확정여부]]</f>
        <v>공통_백미(유)_200kg_</v>
      </c>
      <c r="P534" s="3" t="str">
        <f t="array" ref="P534">주문[[#This Row],[돈육두께]]&amp;"*"&amp;주문[[#This Row],[돈육가로]]&amp;"*"&amp;주문[[#This Row],[돈육세로]]</f>
        <v>칠성면 괴강로두천4길 60번지(두천농산)로 배달**</v>
      </c>
      <c r="Q534" s="70">
        <v>44648</v>
      </c>
      <c r="S534" s="2" t="str">
        <f>VLOOKUP(주문[[#This Row],[상품]],품목단위,2,FALSE)</f>
        <v>gs00079</v>
      </c>
    </row>
    <row r="535" spans="1:19" ht="12">
      <c r="A535" s="1">
        <v>44648</v>
      </c>
      <c r="B535" s="20" t="s">
        <v>34</v>
      </c>
      <c r="C535" s="3" t="s">
        <v>836</v>
      </c>
      <c r="D535" s="1" t="s">
        <v>26</v>
      </c>
      <c r="F535" s="196" t="s">
        <v>838</v>
      </c>
      <c r="I535" s="15">
        <f>VLOOKUP(주문[[#This Row],[상품]],품목단위,3,0)</f>
        <v>10</v>
      </c>
      <c r="J535" s="21">
        <f>LOOKUP(2,1/((상품자료[상품]=D535)*(상품자료[단위]=I535)*(상품자료[등록일]&lt;=Q535)),상품자료[단가])</f>
        <v>42500</v>
      </c>
      <c r="K535" s="3">
        <v>5</v>
      </c>
      <c r="L535" s="4">
        <f>주문[수량]*주문[단가]</f>
        <v>212500</v>
      </c>
      <c r="M535" s="4"/>
      <c r="N535" s="20" t="str">
        <f t="array" ref="N53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바울어_공_()_50kg_칠성면 괴강로두천4길 60번지(두천농산)로 배달___</v>
      </c>
      <c r="O535" s="20" t="str">
        <f>주문[[#This Row],[식사시간]]&amp;"_"&amp;주문[[#This Row],[상품]]&amp;"_"&amp;주문[[#This Row],[단위]]*주문[[#This Row],[수량]]&amp;"kg"&amp;"_"&amp;주문[[#This Row],[확정여부]]</f>
        <v>공통_찹쌀백미(유)_50kg_</v>
      </c>
      <c r="P535" s="3" t="str">
        <f t="array" ref="P535">주문[[#This Row],[돈육두께]]&amp;"*"&amp;주문[[#This Row],[돈육가로]]&amp;"*"&amp;주문[[#This Row],[돈육세로]]</f>
        <v>칠성면 괴강로두천4길 60번지(두천농산)로 배달**</v>
      </c>
      <c r="Q535" s="70">
        <v>44648</v>
      </c>
      <c r="S535" s="2" t="str">
        <f>VLOOKUP(주문[[#This Row],[상품]],품목단위,2,FALSE)</f>
        <v>gs00148</v>
      </c>
    </row>
    <row r="536" spans="1:19" ht="12">
      <c r="A536" s="1">
        <v>44652</v>
      </c>
      <c r="B536" s="20" t="s">
        <v>41</v>
      </c>
      <c r="C536" s="3" t="s">
        <v>836</v>
      </c>
      <c r="D536" s="1" t="s">
        <v>839</v>
      </c>
      <c r="I536" s="15">
        <f>VLOOKUP(주문[[#This Row],[상품]],품목단위,3,0)</f>
        <v>10</v>
      </c>
      <c r="J536" s="21">
        <f>LOOKUP(2,1/((상품자료[상품]=D536)*(상품자료[단위]=I536)*(상품자료[등록일]&lt;=Q536)),상품자료[단가])</f>
        <v>41000</v>
      </c>
      <c r="K536" s="3">
        <v>6</v>
      </c>
      <c r="L536" s="4">
        <f>주문[수량]*주문[단가]</f>
        <v>246000</v>
      </c>
      <c r="M536" s="4"/>
      <c r="N536" s="20" t="str">
        <f t="array" ref="N53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감물초_공_()_60kg____</v>
      </c>
      <c r="O536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536" s="3" t="str">
        <f t="array" ref="P536">주문[[#This Row],[돈육두께]]&amp;"*"&amp;주문[[#This Row],[돈육가로]]&amp;"*"&amp;주문[[#This Row],[돈육세로]]</f>
        <v>**</v>
      </c>
      <c r="Q536" s="70">
        <v>44652</v>
      </c>
      <c r="S536" s="2" t="str">
        <f>VLOOKUP(주문[[#This Row],[상품]],품목단위,2,FALSE)</f>
        <v>gs00079</v>
      </c>
    </row>
    <row r="537" spans="1:19" ht="12">
      <c r="A537" s="1">
        <v>44652</v>
      </c>
      <c r="B537" s="20" t="s">
        <v>41</v>
      </c>
      <c r="C537" s="3" t="s">
        <v>836</v>
      </c>
      <c r="D537" s="1" t="s">
        <v>26</v>
      </c>
      <c r="I537" s="15">
        <f>VLOOKUP(주문[[#This Row],[상품]],품목단위,3,0)</f>
        <v>10</v>
      </c>
      <c r="J537" s="21">
        <f>LOOKUP(2,1/((상품자료[상품]=D537)*(상품자료[단위]=I537)*(상품자료[등록일]&lt;=Q537)),상품자료[단가])</f>
        <v>42500</v>
      </c>
      <c r="K537" s="3">
        <v>1</v>
      </c>
      <c r="L537" s="4">
        <f>주문[수량]*주문[단가]</f>
        <v>42500</v>
      </c>
      <c r="M537" s="4"/>
      <c r="N537" s="20" t="str">
        <f t="array" ref="N53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감물초_공_()_10kg____</v>
      </c>
      <c r="O537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537" s="3" t="str">
        <f t="array" ref="P537">주문[[#This Row],[돈육두께]]&amp;"*"&amp;주문[[#This Row],[돈육가로]]&amp;"*"&amp;주문[[#This Row],[돈육세로]]</f>
        <v>**</v>
      </c>
      <c r="Q537" s="70">
        <v>44652</v>
      </c>
      <c r="S537" s="2" t="str">
        <f>VLOOKUP(주문[[#This Row],[상품]],품목단위,2,FALSE)</f>
        <v>gs00148</v>
      </c>
    </row>
    <row r="538" spans="1:19" ht="12">
      <c r="A538" s="1">
        <v>44669</v>
      </c>
      <c r="B538" s="20" t="s">
        <v>41</v>
      </c>
      <c r="C538" s="3" t="s">
        <v>836</v>
      </c>
      <c r="D538" s="1" t="s">
        <v>6</v>
      </c>
      <c r="I538" s="15">
        <f>VLOOKUP(주문[[#This Row],[상품]],품목단위,3,0)</f>
        <v>10</v>
      </c>
      <c r="J538" s="21" t="e">
        <f>LOOKUP(2,1/((상품자료[상품]=D538)*(상품자료[단위]=I538)*(상품자료[등록일]&lt;=Q538)),상품자료[단가])</f>
        <v>#N/A</v>
      </c>
      <c r="K538" s="3">
        <v>5</v>
      </c>
      <c r="L538" s="4" t="e">
        <f>주문[수량]*주문[단가]</f>
        <v>#N/A</v>
      </c>
      <c r="M538" s="4"/>
      <c r="N538" s="20" t="str">
        <f t="array" ref="N53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감물초_공_()_50kg____</v>
      </c>
      <c r="O538" s="20" t="str">
        <f>주문[[#This Row],[식사시간]]&amp;"_"&amp;주문[[#This Row],[상품]]&amp;"_"&amp;주문[[#This Row],[단위]]*주문[[#This Row],[수량]]&amp;"kg"&amp;"_"&amp;주문[[#This Row],[확정여부]]</f>
        <v>공통_백미(유)_50kg_</v>
      </c>
      <c r="P538" s="3" t="str">
        <f t="array" ref="P538">주문[[#This Row],[돈육두께]]&amp;"*"&amp;주문[[#This Row],[돈육가로]]&amp;"*"&amp;주문[[#This Row],[돈육세로]]</f>
        <v>**</v>
      </c>
      <c r="S538" s="2" t="str">
        <f>VLOOKUP(주문[[#This Row],[상품]],품목단위,2,FALSE)</f>
        <v>gs00079</v>
      </c>
    </row>
    <row r="539" spans="1:19" ht="12">
      <c r="A539" s="1">
        <v>44669</v>
      </c>
      <c r="B539" s="20" t="s">
        <v>41</v>
      </c>
      <c r="C539" s="3" t="s">
        <v>836</v>
      </c>
      <c r="D539" s="1" t="s">
        <v>26</v>
      </c>
      <c r="I539" s="15">
        <f>VLOOKUP(주문[[#This Row],[상품]],품목단위,3,0)</f>
        <v>10</v>
      </c>
      <c r="J539" s="21" t="e">
        <f>LOOKUP(2,1/((상품자료[상품]=D539)*(상품자료[단위]=I539)*(상품자료[등록일]&lt;=Q539)),상품자료[단가])</f>
        <v>#N/A</v>
      </c>
      <c r="K539" s="3">
        <v>1</v>
      </c>
      <c r="L539" s="4" t="e">
        <f>주문[수량]*주문[단가]</f>
        <v>#N/A</v>
      </c>
      <c r="M539" s="4"/>
      <c r="N539" s="20" t="str">
        <f t="array" ref="N53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감물초_공_()_10kg____</v>
      </c>
      <c r="O539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539" s="3" t="str">
        <f t="array" ref="P539">주문[[#This Row],[돈육두께]]&amp;"*"&amp;주문[[#This Row],[돈육가로]]&amp;"*"&amp;주문[[#This Row],[돈육세로]]</f>
        <v>**</v>
      </c>
      <c r="S539" s="2" t="str">
        <f>VLOOKUP(주문[[#This Row],[상품]],품목단위,2,FALSE)</f>
        <v>gs00148</v>
      </c>
    </row>
    <row r="540" spans="1:19" ht="12">
      <c r="A540" s="1">
        <v>44652</v>
      </c>
      <c r="B540" s="20" t="s">
        <v>51</v>
      </c>
      <c r="C540" s="3" t="s">
        <v>836</v>
      </c>
      <c r="D540" s="1" t="s">
        <v>10</v>
      </c>
      <c r="F540" s="197" t="s">
        <v>856</v>
      </c>
      <c r="I540" s="15">
        <f>VLOOKUP(주문[[#This Row],[상품]],품목단위,3,0)</f>
        <v>1</v>
      </c>
      <c r="J540" s="21">
        <f>LOOKUP(2,1/((상품자료[상품]=D540)*(상품자료[단위]=I540)*(상품자료[등록일]&lt;=Q540)),상품자료[단가])</f>
        <v>46200</v>
      </c>
      <c r="K540" s="3">
        <v>3</v>
      </c>
      <c r="L540" s="4">
        <f>주문[수량]*주문[단가]</f>
        <v>138600</v>
      </c>
      <c r="M540" s="4"/>
      <c r="N540" s="20" t="str">
        <f t="array" ref="N54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청천초_공_()_3kg_4월1일 납품해 주시고 소독필증, 보건증도 같이 보내주세요___</v>
      </c>
      <c r="O540" s="20" t="str">
        <f>주문[[#This Row],[식사시간]]&amp;"_"&amp;주문[[#This Row],[상품]]&amp;"_"&amp;주문[[#This Row],[단위]]*주문[[#This Row],[수량]]&amp;"kg"&amp;"_"&amp;주문[[#This Row],[확정여부]]</f>
        <v>공통_고춧가루(유)_3kg_</v>
      </c>
      <c r="P540" s="3" t="str">
        <f t="array" ref="P540">주문[[#This Row],[돈육두께]]&amp;"*"&amp;주문[[#This Row],[돈육가로]]&amp;"*"&amp;주문[[#This Row],[돈육세로]]</f>
        <v>4월1일 납품해 주시고 소독필증, 보건증도 같이 보내주세요**</v>
      </c>
      <c r="Q540" s="70">
        <v>44652</v>
      </c>
      <c r="S540" s="2" t="str">
        <f>VLOOKUP(주문[[#This Row],[상품]],품목단위,2,FALSE)</f>
        <v>gs00012</v>
      </c>
    </row>
    <row r="541" spans="1:19" ht="12">
      <c r="A541" s="1">
        <v>44652</v>
      </c>
      <c r="B541" s="20" t="s">
        <v>51</v>
      </c>
      <c r="C541" s="3" t="s">
        <v>836</v>
      </c>
      <c r="D541" s="1" t="s">
        <v>839</v>
      </c>
      <c r="I541" s="15">
        <f>VLOOKUP(주문[[#This Row],[상품]],품목단위,3,0)</f>
        <v>10</v>
      </c>
      <c r="J541" s="21">
        <f>LOOKUP(2,1/((상품자료[상품]=D541)*(상품자료[단위]=I541)*(상품자료[등록일]&lt;=Q541)),상품자료[단가])</f>
        <v>41000</v>
      </c>
      <c r="K541" s="3">
        <v>11</v>
      </c>
      <c r="L541" s="4">
        <f>주문[수량]*주문[단가]</f>
        <v>451000</v>
      </c>
      <c r="M541" s="4"/>
      <c r="N541" s="20" t="str">
        <f t="array" ref="N54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청천초_공_()_110kg____</v>
      </c>
      <c r="O541" s="20" t="str">
        <f>주문[[#This Row],[식사시간]]&amp;"_"&amp;주문[[#This Row],[상품]]&amp;"_"&amp;주문[[#This Row],[단위]]*주문[[#This Row],[수량]]&amp;"kg"&amp;"_"&amp;주문[[#This Row],[확정여부]]</f>
        <v>공통_백미(유)_110kg_</v>
      </c>
      <c r="P541" s="3" t="str">
        <f t="array" ref="P541">주문[[#This Row],[돈육두께]]&amp;"*"&amp;주문[[#This Row],[돈육가로]]&amp;"*"&amp;주문[[#This Row],[돈육세로]]</f>
        <v>**</v>
      </c>
      <c r="Q541" s="70">
        <v>44652</v>
      </c>
      <c r="S541" s="2" t="str">
        <f>VLOOKUP(주문[[#This Row],[상품]],품목단위,2,FALSE)</f>
        <v>gs00079</v>
      </c>
    </row>
    <row r="542" spans="1:19" ht="12">
      <c r="A542" s="1">
        <v>44652</v>
      </c>
      <c r="B542" s="20" t="s">
        <v>51</v>
      </c>
      <c r="C542" s="3" t="s">
        <v>836</v>
      </c>
      <c r="D542" s="1" t="s">
        <v>26</v>
      </c>
      <c r="I542" s="15">
        <f>VLOOKUP(주문[[#This Row],[상품]],품목단위,3,0)</f>
        <v>10</v>
      </c>
      <c r="J542" s="21">
        <f>LOOKUP(2,1/((상품자료[상품]=D542)*(상품자료[단위]=I542)*(상품자료[등록일]&lt;=Q542)),상품자료[단가])</f>
        <v>42500</v>
      </c>
      <c r="K542" s="3">
        <v>3</v>
      </c>
      <c r="L542" s="4">
        <f>주문[수량]*주문[단가]</f>
        <v>127500</v>
      </c>
      <c r="M542" s="4"/>
      <c r="N542" s="20" t="str">
        <f t="array" ref="N54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청천초_공_()_30kg____</v>
      </c>
      <c r="O542" s="20" t="str">
        <f>주문[[#This Row],[식사시간]]&amp;"_"&amp;주문[[#This Row],[상품]]&amp;"_"&amp;주문[[#This Row],[단위]]*주문[[#This Row],[수량]]&amp;"kg"&amp;"_"&amp;주문[[#This Row],[확정여부]]</f>
        <v>공통_찹쌀백미(유)_30kg_</v>
      </c>
      <c r="P542" s="3" t="str">
        <f t="array" ref="P542">주문[[#This Row],[돈육두께]]&amp;"*"&amp;주문[[#This Row],[돈육가로]]&amp;"*"&amp;주문[[#This Row],[돈육세로]]</f>
        <v>**</v>
      </c>
      <c r="Q542" s="70">
        <v>44652</v>
      </c>
      <c r="S542" s="2" t="str">
        <f>VLOOKUP(주문[[#This Row],[상품]],품목단위,2,FALSE)</f>
        <v>gs00148</v>
      </c>
    </row>
    <row r="543" spans="1:19" ht="12">
      <c r="A543" s="1">
        <v>44652</v>
      </c>
      <c r="B543" s="20" t="s">
        <v>40</v>
      </c>
      <c r="C543" s="3" t="s">
        <v>858</v>
      </c>
      <c r="D543" s="1" t="s">
        <v>857</v>
      </c>
      <c r="I543" s="15">
        <f>VLOOKUP(주문[[#This Row],[상품]],품목단위,3,0)</f>
        <v>10</v>
      </c>
      <c r="J543" s="21">
        <f>LOOKUP(2,1/((상품자료[상품]=D543)*(상품자료[단위]=I543)*(상품자료[등록일]&lt;=Q543)),상품자료[단가])</f>
        <v>41000</v>
      </c>
      <c r="K543" s="3">
        <v>8</v>
      </c>
      <c r="L543" s="4">
        <f>주문[수량]*주문[단가]</f>
        <v>328000</v>
      </c>
      <c r="M543" s="4"/>
      <c r="N543" s="20" t="str">
        <f t="array" ref="N54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목도초_공_()_80kg____</v>
      </c>
      <c r="O543" s="20" t="str">
        <f>주문[[#This Row],[식사시간]]&amp;"_"&amp;주문[[#This Row],[상품]]&amp;"_"&amp;주문[[#This Row],[단위]]*주문[[#This Row],[수량]]&amp;"kg"&amp;"_"&amp;주문[[#This Row],[확정여부]]</f>
        <v>공통_백미(유)_80kg_</v>
      </c>
      <c r="P543" s="3" t="str">
        <f t="array" ref="P543">주문[[#This Row],[돈육두께]]&amp;"*"&amp;주문[[#This Row],[돈육가로]]&amp;"*"&amp;주문[[#This Row],[돈육세로]]</f>
        <v>**</v>
      </c>
      <c r="Q543" s="70">
        <v>44652</v>
      </c>
      <c r="S543" s="2" t="str">
        <f>VLOOKUP(주문[[#This Row],[상품]],품목단위,2,FALSE)</f>
        <v>gs00079</v>
      </c>
    </row>
    <row r="544" spans="1:19" ht="12">
      <c r="A544" s="1">
        <v>44652</v>
      </c>
      <c r="B544" s="20" t="s">
        <v>40</v>
      </c>
      <c r="C544" s="3" t="s">
        <v>858</v>
      </c>
      <c r="D544" s="1" t="s">
        <v>26</v>
      </c>
      <c r="I544" s="15">
        <f>VLOOKUP(주문[[#This Row],[상품]],품목단위,3,0)</f>
        <v>10</v>
      </c>
      <c r="J544" s="21">
        <f>LOOKUP(2,1/((상품자료[상품]=D544)*(상품자료[단위]=I544)*(상품자료[등록일]&lt;=Q544)),상품자료[단가])</f>
        <v>42500</v>
      </c>
      <c r="K544" s="3">
        <v>1</v>
      </c>
      <c r="L544" s="4">
        <f>주문[수량]*주문[단가]</f>
        <v>42500</v>
      </c>
      <c r="M544" s="4"/>
      <c r="N544" s="20" t="str">
        <f t="array" ref="N54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목도초_공_()_10kg____</v>
      </c>
      <c r="O544" s="20" t="str">
        <f>주문[[#This Row],[식사시간]]&amp;"_"&amp;주문[[#This Row],[상품]]&amp;"_"&amp;주문[[#This Row],[단위]]*주문[[#This Row],[수량]]&amp;"kg"&amp;"_"&amp;주문[[#This Row],[확정여부]]</f>
        <v>공통_찹쌀백미(유)_10kg_</v>
      </c>
      <c r="P544" s="3" t="str">
        <f t="array" ref="P544">주문[[#This Row],[돈육두께]]&amp;"*"&amp;주문[[#This Row],[돈육가로]]&amp;"*"&amp;주문[[#This Row],[돈육세로]]</f>
        <v>**</v>
      </c>
      <c r="Q544" s="70">
        <v>44652</v>
      </c>
      <c r="S544" s="2" t="str">
        <f>VLOOKUP(주문[[#This Row],[상품]],품목단위,2,FALSE)</f>
        <v>gs00148</v>
      </c>
    </row>
    <row r="545" spans="1:19" ht="12">
      <c r="A545" s="1">
        <v>44683</v>
      </c>
      <c r="B545" s="20" t="s">
        <v>40</v>
      </c>
      <c r="C545" s="3" t="s">
        <v>858</v>
      </c>
      <c r="D545" s="1" t="s">
        <v>26</v>
      </c>
      <c r="I545" s="15">
        <f>VLOOKUP(주문[[#This Row],[상품]],품목단위,3,0)</f>
        <v>10</v>
      </c>
      <c r="J545" s="21">
        <f>LOOKUP(2,1/((상품자료[상품]=D545)*(상품자료[단위]=I545)*(상품자료[등록일]&lt;=Q545)),상품자료[단가])</f>
        <v>42500</v>
      </c>
      <c r="K545" s="3">
        <v>0.3</v>
      </c>
      <c r="L545" s="4">
        <f>주문[수량]*주문[단가]</f>
        <v>12750</v>
      </c>
      <c r="M545" s="4" t="s">
        <v>678</v>
      </c>
      <c r="N545" s="20" t="str">
        <f t="array" ref="N54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목도초_공_()_3kg____후납</v>
      </c>
      <c r="O545" s="20" t="str">
        <f>주문[[#This Row],[식사시간]]&amp;"_"&amp;주문[[#This Row],[상품]]&amp;"_"&amp;주문[[#This Row],[단위]]*주문[[#This Row],[수량]]&amp;"kg"&amp;"_"&amp;주문[[#This Row],[확정여부]]</f>
        <v>공통_찹쌀백미(유)_3kg_후납</v>
      </c>
      <c r="P545" s="3" t="str">
        <f t="array" ref="P545">주문[[#This Row],[돈육두께]]&amp;"*"&amp;주문[[#This Row],[돈육가로]]&amp;"*"&amp;주문[[#This Row],[돈육세로]]</f>
        <v>**</v>
      </c>
      <c r="Q545" s="70">
        <v>44652</v>
      </c>
      <c r="S545" s="2" t="str">
        <f>VLOOKUP(주문[[#This Row],[상품]],품목단위,2,FALSE)</f>
        <v>gs00148</v>
      </c>
    </row>
    <row r="546" spans="1:19" ht="12">
      <c r="A546" s="1">
        <v>44652</v>
      </c>
      <c r="B546" s="20" t="s">
        <v>40</v>
      </c>
      <c r="C546" s="3" t="s">
        <v>858</v>
      </c>
      <c r="D546" s="1" t="s">
        <v>12</v>
      </c>
      <c r="I546" s="15">
        <f>VLOOKUP(주문[[#This Row],[상품]],품목단위,3,0)</f>
        <v>1</v>
      </c>
      <c r="J546" s="21">
        <f>LOOKUP(2,1/((상품자료[상품]=D546)*(상품자료[단위]=I546)*(상품자료[등록일]&lt;=Q546)),상품자료[단가])</f>
        <v>13880</v>
      </c>
      <c r="K546" s="3">
        <v>1</v>
      </c>
      <c r="L546" s="4">
        <f>주문[수량]*주문[단가]</f>
        <v>13880</v>
      </c>
      <c r="M546" s="4"/>
      <c r="N546" s="20" t="str">
        <f t="array" ref="N54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목도초_공_()_1kg____</v>
      </c>
      <c r="O546" s="20" t="str">
        <f>주문[[#This Row],[식사시간]]&amp;"_"&amp;주문[[#This Row],[상품]]&amp;"_"&amp;주문[[#This Row],[단위]]*주문[[#This Row],[수량]]&amp;"kg"&amp;"_"&amp;주문[[#This Row],[확정여부]]</f>
        <v>공통_혼합5곡(무)_1kg_</v>
      </c>
      <c r="P546" s="3" t="str">
        <f t="array" ref="P546">주문[[#This Row],[돈육두께]]&amp;"*"&amp;주문[[#This Row],[돈육가로]]&amp;"*"&amp;주문[[#This Row],[돈육세로]]</f>
        <v>**</v>
      </c>
      <c r="Q546" s="70">
        <v>44652</v>
      </c>
      <c r="S546" s="2" t="str">
        <f>VLOOKUP(주문[[#This Row],[상품]],품목단위,2,FALSE)</f>
        <v>gs00175</v>
      </c>
    </row>
    <row r="547" spans="1:19" ht="12">
      <c r="A547" s="1">
        <v>44665</v>
      </c>
      <c r="B547" s="20" t="s">
        <v>36</v>
      </c>
      <c r="C547" s="3" t="s">
        <v>861</v>
      </c>
      <c r="D547" s="1" t="s">
        <v>6</v>
      </c>
      <c r="I547" s="15">
        <f>VLOOKUP(주문[[#This Row],[상품]],품목단위,3,0)</f>
        <v>10</v>
      </c>
      <c r="J547" s="21" t="e">
        <f>LOOKUP(2,1/((상품자료[상품]=D547)*(상품자료[단위]=I547)*(상품자료[등록일]&lt;=Q547)),상품자료[단가])</f>
        <v>#N/A</v>
      </c>
      <c r="K547" s="3">
        <v>6</v>
      </c>
      <c r="L547" s="4" t="e">
        <f>주문[수량]*주문[단가]</f>
        <v>#N/A</v>
      </c>
      <c r="M547" s="4"/>
      <c r="N547" s="20" t="str">
        <f t="array" ref="N54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사리어_공_()_60kg____</v>
      </c>
      <c r="O547" s="20" t="str">
        <f>주문[[#This Row],[식사시간]]&amp;"_"&amp;주문[[#This Row],[상품]]&amp;"_"&amp;주문[[#This Row],[단위]]*주문[[#This Row],[수량]]&amp;"kg"&amp;"_"&amp;주문[[#This Row],[확정여부]]</f>
        <v>공통_백미(유)_60kg_</v>
      </c>
      <c r="P547" s="3" t="str">
        <f t="array" ref="P547">주문[[#This Row],[돈육두께]]&amp;"*"&amp;주문[[#This Row],[돈육가로]]&amp;"*"&amp;주문[[#This Row],[돈육세로]]</f>
        <v>**</v>
      </c>
      <c r="S547" s="2" t="str">
        <f>VLOOKUP(주문[[#This Row],[상품]],품목단위,2,FALSE)</f>
        <v>gs00079</v>
      </c>
    </row>
    <row r="548" spans="1:19" ht="12">
      <c r="A548" s="1">
        <v>44665</v>
      </c>
      <c r="B548" s="20" t="s">
        <v>36</v>
      </c>
      <c r="C548" s="3" t="s">
        <v>861</v>
      </c>
      <c r="D548" s="1" t="s">
        <v>10</v>
      </c>
      <c r="I548" s="15">
        <f>VLOOKUP(주문[[#This Row],[상품]],품목단위,3,0)</f>
        <v>1</v>
      </c>
      <c r="J548" s="21" t="e">
        <f>LOOKUP(2,1/((상품자료[상품]=D548)*(상품자료[단위]=I548)*(상품자료[등록일]&lt;=Q548)),상품자료[단가])</f>
        <v>#N/A</v>
      </c>
      <c r="K548" s="3">
        <v>1</v>
      </c>
      <c r="L548" s="4" t="e">
        <f>주문[수량]*주문[단가]</f>
        <v>#N/A</v>
      </c>
      <c r="M548" s="4"/>
      <c r="N548" s="20" t="str">
        <f t="array" ref="N54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사리어_공_()_1kg____</v>
      </c>
      <c r="O548" s="20" t="str">
        <f>주문[[#This Row],[식사시간]]&amp;"_"&amp;주문[[#This Row],[상품]]&amp;"_"&amp;주문[[#This Row],[단위]]*주문[[#This Row],[수량]]&amp;"kg"&amp;"_"&amp;주문[[#This Row],[확정여부]]</f>
        <v>공통_고춧가루(유)_1kg_</v>
      </c>
      <c r="P548" s="3" t="str">
        <f t="array" ref="P548">주문[[#This Row],[돈육두께]]&amp;"*"&amp;주문[[#This Row],[돈육가로]]&amp;"*"&amp;주문[[#This Row],[돈육세로]]</f>
        <v>**</v>
      </c>
      <c r="S548" s="2" t="str">
        <f>VLOOKUP(주문[[#This Row],[상품]],품목단위,2,FALSE)</f>
        <v>gs00012</v>
      </c>
    </row>
    <row r="549" spans="1:19" ht="12">
      <c r="A549" s="1">
        <v>44665</v>
      </c>
      <c r="B549" s="20" t="s">
        <v>36</v>
      </c>
      <c r="C549" s="3" t="s">
        <v>861</v>
      </c>
      <c r="D549" s="1" t="s">
        <v>12</v>
      </c>
      <c r="I549" s="15">
        <f>VLOOKUP(주문[[#This Row],[상품]],품목단위,3,0)</f>
        <v>1</v>
      </c>
      <c r="J549" s="21" t="e">
        <f>LOOKUP(2,1/((상품자료[상품]=D549)*(상품자료[단위]=I549)*(상품자료[등록일]&lt;=Q549)),상품자료[단가])</f>
        <v>#N/A</v>
      </c>
      <c r="K549" s="3">
        <v>1</v>
      </c>
      <c r="L549" s="4" t="e">
        <f>주문[수량]*주문[단가]</f>
        <v>#N/A</v>
      </c>
      <c r="M549" s="4"/>
      <c r="N549" s="20" t="str">
        <f t="array" ref="N54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사리어_공_()_1kg____</v>
      </c>
      <c r="O549" s="20" t="str">
        <f>주문[[#This Row],[식사시간]]&amp;"_"&amp;주문[[#This Row],[상품]]&amp;"_"&amp;주문[[#This Row],[단위]]*주문[[#This Row],[수량]]&amp;"kg"&amp;"_"&amp;주문[[#This Row],[확정여부]]</f>
        <v>공통_혼합5곡(무)_1kg_</v>
      </c>
      <c r="P549" s="3" t="str">
        <f t="array" ref="P549">주문[[#This Row],[돈육두께]]&amp;"*"&amp;주문[[#This Row],[돈육가로]]&amp;"*"&amp;주문[[#This Row],[돈육세로]]</f>
        <v>**</v>
      </c>
      <c r="S549" s="2" t="str">
        <f>VLOOKUP(주문[[#This Row],[상품]],품목단위,2,FALSE)</f>
        <v>gs00175</v>
      </c>
    </row>
    <row r="550" spans="1:19" ht="12">
      <c r="A550" s="1">
        <v>44657</v>
      </c>
      <c r="B550" s="20" t="s">
        <v>36</v>
      </c>
      <c r="C550" s="3" t="s">
        <v>861</v>
      </c>
      <c r="D550" s="1" t="s">
        <v>121</v>
      </c>
      <c r="E550" s="1" t="s">
        <v>382</v>
      </c>
      <c r="I550" s="15">
        <f>VLOOKUP(주문[[#This Row],[상품]],품목단위,3,0)</f>
        <v>1</v>
      </c>
      <c r="J550" s="21">
        <f>LOOKUP(2,1/((상품자료[상품]=D550)*(상품자료[단위]=I550)*(상품자료[등록일]&lt;=Q550)),상품자료[단가])</f>
        <v>14400</v>
      </c>
      <c r="K550" s="3">
        <v>2</v>
      </c>
      <c r="L550" s="4">
        <f>주문[수량]*주문[단가]</f>
        <v>28800</v>
      </c>
      <c r="M550" s="4"/>
      <c r="N550" s="20" t="str">
        <f t="array" ref="N55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사리어_공_(볶음)_2kg____</v>
      </c>
      <c r="O550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550" s="3" t="str">
        <f t="array" ref="P550">주문[[#This Row],[돈육두께]]&amp;"*"&amp;주문[[#This Row],[돈육가로]]&amp;"*"&amp;주문[[#This Row],[돈육세로]]</f>
        <v>**</v>
      </c>
      <c r="Q550" s="70">
        <v>44657</v>
      </c>
      <c r="R550" s="70">
        <v>44648</v>
      </c>
      <c r="S550" s="202">
        <f>VLOOKUP(주문[[#This Row],[상품]],품목단위,2,FALSE)</f>
        <v>301103</v>
      </c>
    </row>
    <row r="551" spans="1:19" ht="12">
      <c r="A551" s="1">
        <v>44672</v>
      </c>
      <c r="B551" s="20" t="s">
        <v>36</v>
      </c>
      <c r="C551" s="3" t="s">
        <v>861</v>
      </c>
      <c r="D551" s="1" t="s">
        <v>121</v>
      </c>
      <c r="E551" s="1" t="s">
        <v>382</v>
      </c>
      <c r="I551" s="15">
        <f>VLOOKUP(주문[[#This Row],[상품]],품목단위,3,0)</f>
        <v>1</v>
      </c>
      <c r="J551" s="21" t="e">
        <f>LOOKUP(2,1/((상품자료[상품]=D551)*(상품자료[단위]=I551)*(상품자료[등록일]&lt;=Q551)),상품자료[단가])</f>
        <v>#N/A</v>
      </c>
      <c r="K551" s="3">
        <v>2</v>
      </c>
      <c r="L551" s="4" t="e">
        <f>주문[수량]*주문[단가]</f>
        <v>#N/A</v>
      </c>
      <c r="M551" s="4"/>
      <c r="N551" s="20" t="str">
        <f t="array" ref="N55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사리어_공_(볶음)_2kg____</v>
      </c>
      <c r="O551" s="20" t="str">
        <f>주문[[#This Row],[식사시간]]&amp;"_"&amp;주문[[#This Row],[상품]]&amp;"_"&amp;주문[[#This Row],[단위]]*주문[[#This Row],[수량]]&amp;"kg"&amp;"_"&amp;주문[[#This Row],[확정여부]]</f>
        <v>공통_앞다리(돈육)_2kg_</v>
      </c>
      <c r="P551" s="3" t="str">
        <f t="array" ref="P551">주문[[#This Row],[돈육두께]]&amp;"*"&amp;주문[[#This Row],[돈육가로]]&amp;"*"&amp;주문[[#This Row],[돈육세로]]</f>
        <v>**</v>
      </c>
      <c r="R551" s="70">
        <v>44648</v>
      </c>
      <c r="S551" s="2">
        <f>VLOOKUP(주문[[#This Row],[상품]],품목단위,2,FALSE)</f>
        <v>301103</v>
      </c>
    </row>
    <row r="552" spans="1:19" ht="12">
      <c r="A552" s="1">
        <v>44666</v>
      </c>
      <c r="B552" s="20" t="s">
        <v>36</v>
      </c>
      <c r="C552" s="3" t="s">
        <v>861</v>
      </c>
      <c r="D552" s="1" t="s">
        <v>862</v>
      </c>
      <c r="E552" s="1" t="s">
        <v>382</v>
      </c>
      <c r="I552" s="15">
        <f>VLOOKUP(주문[[#This Row],[상품]],품목단위,3,0)</f>
        <v>1</v>
      </c>
      <c r="J552" s="21" t="e">
        <f>LOOKUP(2,1/((상품자료[상품]=D552)*(상품자료[단위]=I552)*(상품자료[등록일]&lt;=Q552)),상품자료[단가])</f>
        <v>#N/A</v>
      </c>
      <c r="K552" s="3">
        <v>2</v>
      </c>
      <c r="L552" s="4" t="e">
        <f>주문[수량]*주문[단가]</f>
        <v>#N/A</v>
      </c>
      <c r="M552" s="4"/>
      <c r="N552" s="20" t="str">
        <f t="array" ref="N55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사리어_공_(볶음)_2kg____</v>
      </c>
      <c r="O552" s="20" t="str">
        <f>주문[[#This Row],[식사시간]]&amp;"_"&amp;주문[[#This Row],[상품]]&amp;"_"&amp;주문[[#This Row],[단위]]*주문[[#This Row],[수량]]&amp;"kg"&amp;"_"&amp;주문[[#This Row],[확정여부]]</f>
        <v>공통_뒷다리(돈육)_2kg_</v>
      </c>
      <c r="P552" s="3" t="str">
        <f t="array" ref="P552">주문[[#This Row],[돈육두께]]&amp;"*"&amp;주문[[#This Row],[돈육가로]]&amp;"*"&amp;주문[[#This Row],[돈육세로]]</f>
        <v>**</v>
      </c>
      <c r="R552" s="70">
        <v>44648</v>
      </c>
      <c r="S552" s="2">
        <f>VLOOKUP(주문[[#This Row],[상품]],품목단위,2,FALSE)</f>
        <v>301107</v>
      </c>
    </row>
    <row r="553" spans="1:19" ht="12">
      <c r="A553" s="1">
        <v>44670</v>
      </c>
      <c r="B553" s="20" t="s">
        <v>36</v>
      </c>
      <c r="C553" s="3" t="s">
        <v>861</v>
      </c>
      <c r="D553" s="1" t="s">
        <v>862</v>
      </c>
      <c r="E553" s="1" t="s">
        <v>410</v>
      </c>
      <c r="I553" s="15">
        <f>VLOOKUP(주문[[#This Row],[상품]],품목단위,3,0)</f>
        <v>1</v>
      </c>
      <c r="J553" s="21" t="e">
        <f>LOOKUP(2,1/((상품자료[상품]=D553)*(상품자료[단위]=I553)*(상품자료[등록일]&lt;=Q553)),상품자료[단가])</f>
        <v>#N/A</v>
      </c>
      <c r="K553" s="3">
        <v>2</v>
      </c>
      <c r="L553" s="4" t="e">
        <f>주문[수량]*주문[단가]</f>
        <v>#N/A</v>
      </c>
      <c r="M553" s="4"/>
      <c r="N553" s="20" t="str">
        <f t="array" ref="N55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사리어_공_(갈아)_2kg____</v>
      </c>
      <c r="O553" s="20" t="str">
        <f>주문[[#This Row],[식사시간]]&amp;"_"&amp;주문[[#This Row],[상품]]&amp;"_"&amp;주문[[#This Row],[단위]]*주문[[#This Row],[수량]]&amp;"kg"&amp;"_"&amp;주문[[#This Row],[확정여부]]</f>
        <v>공통_뒷다리(돈육)_2kg_</v>
      </c>
      <c r="P553" s="3" t="str">
        <f t="array" ref="P553">주문[[#This Row],[돈육두께]]&amp;"*"&amp;주문[[#This Row],[돈육가로]]&amp;"*"&amp;주문[[#This Row],[돈육세로]]</f>
        <v>**</v>
      </c>
      <c r="R553" s="70">
        <v>44648</v>
      </c>
      <c r="S553" s="2">
        <f>VLOOKUP(주문[[#This Row],[상품]],품목단위,2,FALSE)</f>
        <v>301107</v>
      </c>
    </row>
    <row r="554" spans="1:19" ht="12">
      <c r="A554" s="1">
        <v>44652</v>
      </c>
      <c r="B554" s="20" t="s">
        <v>50</v>
      </c>
      <c r="C554" s="3" t="s">
        <v>68</v>
      </c>
      <c r="D554" s="1" t="s">
        <v>6</v>
      </c>
      <c r="I554" s="15">
        <f>VLOOKUP(주문[[#This Row],[상품]],품목단위,3,0)</f>
        <v>10</v>
      </c>
      <c r="J554" s="21">
        <f>LOOKUP(2,1/((상품자료[상품]=D554)*(상품자료[단위]=I554)*(상품자료[등록일]&lt;=Q554)),상품자료[단가])</f>
        <v>41000</v>
      </c>
      <c r="K554" s="3">
        <v>14</v>
      </c>
      <c r="L554" s="4">
        <f>주문[수량]*주문[단가]</f>
        <v>574000</v>
      </c>
      <c r="M554" s="4"/>
      <c r="N554" s="20" t="str">
        <f t="array" ref="N55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송면초_공_()_140kg____</v>
      </c>
      <c r="O554" s="20" t="str">
        <f>주문[[#This Row],[식사시간]]&amp;"_"&amp;주문[[#This Row],[상품]]&amp;"_"&amp;주문[[#This Row],[단위]]*주문[[#This Row],[수량]]&amp;"kg"&amp;"_"&amp;주문[[#This Row],[확정여부]]</f>
        <v>공통_백미(유)_140kg_</v>
      </c>
      <c r="P554" s="3" t="str">
        <f t="array" ref="P554">주문[[#This Row],[돈육두께]]&amp;"*"&amp;주문[[#This Row],[돈육가로]]&amp;"*"&amp;주문[[#This Row],[돈육세로]]</f>
        <v>**</v>
      </c>
      <c r="Q554" s="70">
        <v>44652</v>
      </c>
      <c r="S554" s="2" t="str">
        <f>VLOOKUP(주문[[#This Row],[상품]],품목단위,2,FALSE)</f>
        <v>gs00079</v>
      </c>
    </row>
    <row r="555" spans="1:19" ht="12">
      <c r="A555" s="1">
        <v>44652</v>
      </c>
      <c r="B555" s="20" t="s">
        <v>50</v>
      </c>
      <c r="C555" s="3" t="s">
        <v>861</v>
      </c>
      <c r="D555" s="1" t="s">
        <v>10</v>
      </c>
      <c r="I555" s="15">
        <f>VLOOKUP(주문[[#This Row],[상품]],품목단위,3,0)</f>
        <v>1</v>
      </c>
      <c r="J555" s="21">
        <f>LOOKUP(2,1/((상품자료[상품]=D555)*(상품자료[단위]=I555)*(상품자료[등록일]&lt;=Q555)),상품자료[단가])</f>
        <v>46200</v>
      </c>
      <c r="K555" s="3">
        <v>5</v>
      </c>
      <c r="L555" s="4">
        <f>주문[수량]*주문[단가]</f>
        <v>231000</v>
      </c>
      <c r="M555" s="4"/>
      <c r="N555" s="20" t="str">
        <f t="array" ref="N55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송면초_공_()_5kg____</v>
      </c>
      <c r="O555" s="20" t="str">
        <f>주문[[#This Row],[식사시간]]&amp;"_"&amp;주문[[#This Row],[상품]]&amp;"_"&amp;주문[[#This Row],[단위]]*주문[[#This Row],[수량]]&amp;"kg"&amp;"_"&amp;주문[[#This Row],[확정여부]]</f>
        <v>공통_고춧가루(유)_5kg_</v>
      </c>
      <c r="P555" s="3" t="str">
        <f t="array" ref="P555">주문[[#This Row],[돈육두께]]&amp;"*"&amp;주문[[#This Row],[돈육가로]]&amp;"*"&amp;주문[[#This Row],[돈육세로]]</f>
        <v>**</v>
      </c>
      <c r="Q555" s="70">
        <v>44652</v>
      </c>
      <c r="S555" s="2" t="str">
        <f>VLOOKUP(주문[[#This Row],[상품]],품목단위,2,FALSE)</f>
        <v>gs00012</v>
      </c>
    </row>
    <row r="556" spans="1:19" ht="12">
      <c r="A556" s="1">
        <v>44659</v>
      </c>
      <c r="B556" s="20" t="s">
        <v>57</v>
      </c>
      <c r="C556" s="3" t="s">
        <v>16</v>
      </c>
      <c r="D556" s="1" t="s">
        <v>862</v>
      </c>
      <c r="E556" s="1" t="s">
        <v>864</v>
      </c>
      <c r="I556" s="15">
        <f>VLOOKUP(주문[[#This Row],[상품]],품목단위,3,0)</f>
        <v>1</v>
      </c>
      <c r="J556" s="21">
        <f>LOOKUP(2,1/((상품자료[상품]=D556)*(상품자료[단위]=I556)*(상품자료[등록일]&lt;=Q556)),상품자료[단가])</f>
        <v>7700</v>
      </c>
      <c r="K556" s="3">
        <v>1</v>
      </c>
      <c r="L556" s="4">
        <f>주문[수량]*주문[단가]</f>
        <v>7700</v>
      </c>
      <c r="M556" s="4"/>
      <c r="N556" s="20" t="str">
        <f t="array" ref="N55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괴산고_아_(불고)_1kg____</v>
      </c>
      <c r="O556" s="20" t="str">
        <f>주문[[#This Row],[식사시간]]&amp;"_"&amp;주문[[#This Row],[상품]]&amp;"_"&amp;주문[[#This Row],[단위]]*주문[[#This Row],[수량]]&amp;"kg"&amp;"_"&amp;주문[[#This Row],[확정여부]]</f>
        <v>아침_뒷다리(돈육)_1kg_</v>
      </c>
      <c r="P556" s="3" t="str">
        <f t="array" ref="P556">주문[[#This Row],[돈육두께]]&amp;"*"&amp;주문[[#This Row],[돈육가로]]&amp;"*"&amp;주문[[#This Row],[돈육세로]]</f>
        <v>**</v>
      </c>
      <c r="Q556" s="70">
        <v>44659</v>
      </c>
      <c r="R556" s="70">
        <v>44649</v>
      </c>
      <c r="S556" s="2">
        <f>VLOOKUP(주문[[#This Row],[상품]],품목단위,2,FALSE)</f>
        <v>301107</v>
      </c>
    </row>
    <row r="557" spans="1:19" ht="12">
      <c r="A557" s="1">
        <v>44656</v>
      </c>
      <c r="B557" s="20" t="s">
        <v>57</v>
      </c>
      <c r="C557" s="3" t="s">
        <v>865</v>
      </c>
      <c r="D557" s="1" t="s">
        <v>121</v>
      </c>
      <c r="E557" s="1" t="s">
        <v>142</v>
      </c>
      <c r="I557" s="15">
        <f>VLOOKUP(주문[[#This Row],[상품]],품목단위,3,0)</f>
        <v>1</v>
      </c>
      <c r="J557" s="21">
        <f>LOOKUP(2,1/((상품자료[상품]=D557)*(상품자료[단위]=I557)*(상품자료[등록일]&lt;=Q557)),상품자료[단가])</f>
        <v>14400</v>
      </c>
      <c r="K557" s="3">
        <v>1</v>
      </c>
      <c r="L557" s="4">
        <f>주문[수량]*주문[단가]</f>
        <v>14400</v>
      </c>
      <c r="M557" s="4"/>
      <c r="N557" s="20" t="str">
        <f t="array" ref="N55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괴산고_아_(불고)_1kg____</v>
      </c>
      <c r="O557" s="20" t="str">
        <f>주문[[#This Row],[식사시간]]&amp;"_"&amp;주문[[#This Row],[상품]]&amp;"_"&amp;주문[[#This Row],[단위]]*주문[[#This Row],[수량]]&amp;"kg"&amp;"_"&amp;주문[[#This Row],[확정여부]]</f>
        <v>아침_앞다리(돈육)_1kg_</v>
      </c>
      <c r="P557" s="3" t="str">
        <f t="array" ref="P557">주문[[#This Row],[돈육두께]]&amp;"*"&amp;주문[[#This Row],[돈육가로]]&amp;"*"&amp;주문[[#This Row],[돈육세로]]</f>
        <v>**</v>
      </c>
      <c r="Q557" s="70">
        <v>44656</v>
      </c>
      <c r="R557" s="70">
        <v>44649</v>
      </c>
      <c r="S557" s="2">
        <f>VLOOKUP(주문[[#This Row],[상품]],품목단위,2,FALSE)</f>
        <v>301103</v>
      </c>
    </row>
    <row r="558" spans="1:19" ht="12">
      <c r="A558" s="1">
        <v>44670</v>
      </c>
      <c r="B558" s="20" t="s">
        <v>57</v>
      </c>
      <c r="C558" s="3" t="s">
        <v>865</v>
      </c>
      <c r="D558" s="1" t="s">
        <v>862</v>
      </c>
      <c r="E558" s="1" t="s">
        <v>142</v>
      </c>
      <c r="I558" s="15">
        <f>VLOOKUP(주문[[#This Row],[상품]],품목단위,3,0)</f>
        <v>1</v>
      </c>
      <c r="J558" s="21" t="e">
        <f>LOOKUP(2,1/((상품자료[상품]=D558)*(상품자료[단위]=I558)*(상품자료[등록일]&lt;=Q558)),상품자료[단가])</f>
        <v>#N/A</v>
      </c>
      <c r="K558" s="3">
        <v>6.5</v>
      </c>
      <c r="L558" s="4" t="e">
        <f>주문[수량]*주문[단가]</f>
        <v>#N/A</v>
      </c>
      <c r="M558" s="4"/>
      <c r="N558" s="20" t="str">
        <f t="array" ref="N55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괴산고_아_(불고)_6.5kg____</v>
      </c>
      <c r="O558" s="20" t="str">
        <f>주문[[#This Row],[식사시간]]&amp;"_"&amp;주문[[#This Row],[상품]]&amp;"_"&amp;주문[[#This Row],[단위]]*주문[[#This Row],[수량]]&amp;"kg"&amp;"_"&amp;주문[[#This Row],[확정여부]]</f>
        <v>아침_뒷다리(돈육)_6.5kg_</v>
      </c>
      <c r="P558" s="3" t="str">
        <f t="array" ref="P558">주문[[#This Row],[돈육두께]]&amp;"*"&amp;주문[[#This Row],[돈육가로]]&amp;"*"&amp;주문[[#This Row],[돈육세로]]</f>
        <v>**</v>
      </c>
      <c r="R558" s="70">
        <v>44649</v>
      </c>
      <c r="S558" s="2">
        <f>VLOOKUP(주문[[#This Row],[상품]],품목단위,2,FALSE)</f>
        <v>301107</v>
      </c>
    </row>
    <row r="559" spans="1:19" ht="12">
      <c r="A559" s="1">
        <v>44665</v>
      </c>
      <c r="B559" s="20" t="s">
        <v>57</v>
      </c>
      <c r="C559" s="3" t="s">
        <v>17</v>
      </c>
      <c r="D559" s="1" t="s">
        <v>125</v>
      </c>
      <c r="E559" s="1" t="s">
        <v>142</v>
      </c>
      <c r="I559" s="15">
        <f>VLOOKUP(주문[[#This Row],[상품]],품목단위,3,0)</f>
        <v>1</v>
      </c>
      <c r="J559" s="21" t="e">
        <f>LOOKUP(2,1/((상품자료[상품]=D559)*(상품자료[단위]=I559)*(상품자료[등록일]&lt;=Q559)),상품자료[단가])</f>
        <v>#N/A</v>
      </c>
      <c r="K559" s="3">
        <v>18</v>
      </c>
      <c r="L559" s="4" t="e">
        <f>주문[수량]*주문[단가]</f>
        <v>#N/A</v>
      </c>
      <c r="M559" s="4"/>
      <c r="N559" s="20" t="str">
        <f t="array" ref="N55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괴산고_점_(불고)_18kg____</v>
      </c>
      <c r="O559" s="20" t="str">
        <f>주문[[#This Row],[식사시간]]&amp;"_"&amp;주문[[#This Row],[상품]]&amp;"_"&amp;주문[[#This Row],[단위]]*주문[[#This Row],[수량]]&amp;"kg"&amp;"_"&amp;주문[[#This Row],[확정여부]]</f>
        <v>점심_뒷다리(돈육)_18kg_</v>
      </c>
      <c r="P559" s="3" t="str">
        <f t="array" ref="P559">주문[[#This Row],[돈육두께]]&amp;"*"&amp;주문[[#This Row],[돈육가로]]&amp;"*"&amp;주문[[#This Row],[돈육세로]]</f>
        <v>**</v>
      </c>
      <c r="R559" s="70">
        <v>44649</v>
      </c>
      <c r="S559" s="2">
        <f>VLOOKUP(주문[[#This Row],[상품]],품목단위,2,FALSE)</f>
        <v>301107</v>
      </c>
    </row>
    <row r="560" spans="1:19" ht="12">
      <c r="A560" s="1">
        <v>44655</v>
      </c>
      <c r="B560" s="20" t="s">
        <v>57</v>
      </c>
      <c r="C560" s="3" t="s">
        <v>866</v>
      </c>
      <c r="D560" s="1" t="s">
        <v>122</v>
      </c>
      <c r="E560" s="1" t="s">
        <v>422</v>
      </c>
      <c r="I560" s="15">
        <f>VLOOKUP(주문[[#This Row],[상품]],품목단위,3,0)</f>
        <v>1</v>
      </c>
      <c r="J560" s="21">
        <f>LOOKUP(2,1/((상품자료[상품]=D560)*(상품자료[단위]=I560)*(상품자료[등록일]&lt;=Q560)),상품자료[단가])</f>
        <v>11400</v>
      </c>
      <c r="K560" s="3">
        <v>46</v>
      </c>
      <c r="L560" s="4">
        <f>주문[수량]*주문[단가]</f>
        <v>524400</v>
      </c>
      <c r="M560" s="4"/>
      <c r="N560" s="20" t="str">
        <f t="array" ref="N56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괴산고_점_(깍뚝)_46kg____</v>
      </c>
      <c r="O560" s="20" t="str">
        <f>주문[[#This Row],[식사시간]]&amp;"_"&amp;주문[[#This Row],[상품]]&amp;"_"&amp;주문[[#This Row],[단위]]*주문[[#This Row],[수량]]&amp;"kg"&amp;"_"&amp;주문[[#This Row],[확정여부]]</f>
        <v>점심_등심(돈육)_46kg_</v>
      </c>
      <c r="P560" s="3" t="str">
        <f t="array" ref="P560">주문[[#This Row],[돈육두께]]&amp;"*"&amp;주문[[#This Row],[돈육가로]]&amp;"*"&amp;주문[[#This Row],[돈육세로]]</f>
        <v>**</v>
      </c>
      <c r="Q560" s="70">
        <v>44655</v>
      </c>
      <c r="R560" s="70">
        <v>44649</v>
      </c>
      <c r="S560" s="2">
        <f>VLOOKUP(주문[[#This Row],[상품]],품목단위,2,FALSE)</f>
        <v>301104</v>
      </c>
    </row>
    <row r="561" spans="1:19" ht="12">
      <c r="A561" s="1">
        <v>44665</v>
      </c>
      <c r="B561" s="20" t="s">
        <v>57</v>
      </c>
      <c r="C561" s="3" t="s">
        <v>866</v>
      </c>
      <c r="D561" s="1" t="s">
        <v>119</v>
      </c>
      <c r="E561" s="1" t="s">
        <v>142</v>
      </c>
      <c r="I561" s="15">
        <f>VLOOKUP(주문[[#This Row],[상품]],품목단위,3,0)</f>
        <v>1</v>
      </c>
      <c r="J561" s="21" t="e">
        <f>LOOKUP(2,1/((상품자료[상품]=D561)*(상품자료[단위]=I561)*(상품자료[등록일]&lt;=Q561)),상품자료[단가])</f>
        <v>#N/A</v>
      </c>
      <c r="K561" s="3">
        <v>15</v>
      </c>
      <c r="L561" s="4" t="e">
        <f>주문[수량]*주문[단가]</f>
        <v>#N/A</v>
      </c>
      <c r="M561" s="4"/>
      <c r="N561" s="20" t="str">
        <f t="array" ref="N56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괴산고_점_(불고)_15kg____</v>
      </c>
      <c r="O561" s="20" t="str">
        <f>주문[[#This Row],[식사시간]]&amp;"_"&amp;주문[[#This Row],[상품]]&amp;"_"&amp;주문[[#This Row],[단위]]*주문[[#This Row],[수량]]&amp;"kg"&amp;"_"&amp;주문[[#This Row],[확정여부]]</f>
        <v>점심_목심살(돈육)_15kg_</v>
      </c>
      <c r="P561" s="3" t="str">
        <f t="array" ref="P561">주문[[#This Row],[돈육두께]]&amp;"*"&amp;주문[[#This Row],[돈육가로]]&amp;"*"&amp;주문[[#This Row],[돈육세로]]</f>
        <v>**</v>
      </c>
      <c r="R561" s="70">
        <v>44649</v>
      </c>
      <c r="S561" s="2">
        <f>VLOOKUP(주문[[#This Row],[상품]],품목단위,2,FALSE)</f>
        <v>301102</v>
      </c>
    </row>
    <row r="562" spans="1:19" ht="12">
      <c r="A562" s="1">
        <v>44665</v>
      </c>
      <c r="B562" s="20" t="s">
        <v>57</v>
      </c>
      <c r="C562" s="3" t="s">
        <v>866</v>
      </c>
      <c r="D562" s="1" t="s">
        <v>121</v>
      </c>
      <c r="E562" s="1" t="s">
        <v>142</v>
      </c>
      <c r="I562" s="15">
        <f>VLOOKUP(주문[[#This Row],[상품]],품목단위,3,0)</f>
        <v>1</v>
      </c>
      <c r="J562" s="21" t="e">
        <f>LOOKUP(2,1/((상품자료[상품]=D562)*(상품자료[단위]=I562)*(상품자료[등록일]&lt;=Q562)),상품자료[단가])</f>
        <v>#N/A</v>
      </c>
      <c r="K562" s="3">
        <v>15</v>
      </c>
      <c r="L562" s="4" t="e">
        <f>주문[수량]*주문[단가]</f>
        <v>#N/A</v>
      </c>
      <c r="M562" s="4"/>
      <c r="N562" s="20" t="str">
        <f t="array" ref="N56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괴산고_점_(불고)_15kg____</v>
      </c>
      <c r="O562" s="20" t="str">
        <f>주문[[#This Row],[식사시간]]&amp;"_"&amp;주문[[#This Row],[상품]]&amp;"_"&amp;주문[[#This Row],[단위]]*주문[[#This Row],[수량]]&amp;"kg"&amp;"_"&amp;주문[[#This Row],[확정여부]]</f>
        <v>점심_앞다리(돈육)_15kg_</v>
      </c>
      <c r="P562" s="3" t="str">
        <f t="array" ref="P562">주문[[#This Row],[돈육두께]]&amp;"*"&amp;주문[[#This Row],[돈육가로]]&amp;"*"&amp;주문[[#This Row],[돈육세로]]</f>
        <v>**</v>
      </c>
      <c r="R562" s="70">
        <v>44649</v>
      </c>
      <c r="S562" s="2">
        <f>VLOOKUP(주문[[#This Row],[상품]],품목단위,2,FALSE)</f>
        <v>301103</v>
      </c>
    </row>
    <row r="563" spans="1:19" ht="12">
      <c r="A563" s="1">
        <v>44680</v>
      </c>
      <c r="B563" s="20" t="s">
        <v>57</v>
      </c>
      <c r="C563" s="3" t="s">
        <v>866</v>
      </c>
      <c r="D563" s="1" t="s">
        <v>125</v>
      </c>
      <c r="E563" s="1" t="s">
        <v>426</v>
      </c>
      <c r="I563" s="15">
        <f>VLOOKUP(주문[[#This Row],[상품]],품목단위,3,0)</f>
        <v>1</v>
      </c>
      <c r="J563" s="21" t="e">
        <f>LOOKUP(2,1/((상품자료[상품]=D563)*(상품자료[단위]=I563)*(상품자료[등록일]&lt;=Q563)),상품자료[단가])</f>
        <v>#N/A</v>
      </c>
      <c r="K563" s="3">
        <v>27</v>
      </c>
      <c r="L563" s="4" t="e">
        <f>주문[수량]*주문[단가]</f>
        <v>#N/A</v>
      </c>
      <c r="M563" s="4"/>
      <c r="N563" s="20" t="str">
        <f t="array" ref="N56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괴산고_점_(장조)_27kg____</v>
      </c>
      <c r="O563" s="20" t="str">
        <f>주문[[#This Row],[식사시간]]&amp;"_"&amp;주문[[#This Row],[상품]]&amp;"_"&amp;주문[[#This Row],[단위]]*주문[[#This Row],[수량]]&amp;"kg"&amp;"_"&amp;주문[[#This Row],[확정여부]]</f>
        <v>점심_뒷다리(돈육)_27kg_</v>
      </c>
      <c r="P563" s="3" t="str">
        <f t="array" ref="P563">주문[[#This Row],[돈육두께]]&amp;"*"&amp;주문[[#This Row],[돈육가로]]&amp;"*"&amp;주문[[#This Row],[돈육세로]]</f>
        <v>**</v>
      </c>
      <c r="R563" s="70">
        <v>44649</v>
      </c>
      <c r="S563" s="2">
        <f>VLOOKUP(주문[[#This Row],[상품]],품목단위,2,FALSE)</f>
        <v>301107</v>
      </c>
    </row>
    <row r="564" spans="1:19" ht="12">
      <c r="A564" s="1">
        <v>44676</v>
      </c>
      <c r="B564" s="20" t="s">
        <v>57</v>
      </c>
      <c r="C564" s="3" t="s">
        <v>69</v>
      </c>
      <c r="D564" s="1" t="s">
        <v>125</v>
      </c>
      <c r="E564" s="1" t="s">
        <v>142</v>
      </c>
      <c r="I564" s="15">
        <f>VLOOKUP(주문[[#This Row],[상품]],품목단위,3,0)</f>
        <v>1</v>
      </c>
      <c r="J564" s="21" t="e">
        <f>LOOKUP(2,1/((상품자료[상품]=D564)*(상품자료[단위]=I564)*(상품자료[등록일]&lt;=Q564)),상품자료[단가])</f>
        <v>#N/A</v>
      </c>
      <c r="K564" s="3">
        <v>2</v>
      </c>
      <c r="L564" s="4" t="e">
        <f>주문[수량]*주문[단가]</f>
        <v>#N/A</v>
      </c>
      <c r="M564" s="4"/>
      <c r="N564" s="20" t="str">
        <f t="array" ref="N56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괴산고_저_(불고)_2kg____</v>
      </c>
      <c r="O564" s="20" t="str">
        <f>주문[[#This Row],[식사시간]]&amp;"_"&amp;주문[[#This Row],[상품]]&amp;"_"&amp;주문[[#This Row],[단위]]*주문[[#This Row],[수량]]&amp;"kg"&amp;"_"&amp;주문[[#This Row],[확정여부]]</f>
        <v>저녁_뒷다리(돈육)_2kg_</v>
      </c>
      <c r="P564" s="3" t="str">
        <f t="array" ref="P564">주문[[#This Row],[돈육두께]]&amp;"*"&amp;주문[[#This Row],[돈육가로]]&amp;"*"&amp;주문[[#This Row],[돈육세로]]</f>
        <v>**</v>
      </c>
      <c r="R564" s="70">
        <v>44649</v>
      </c>
      <c r="S564" s="2">
        <f>VLOOKUP(주문[[#This Row],[상품]],품목단위,2,FALSE)</f>
        <v>301107</v>
      </c>
    </row>
    <row r="565" spans="1:19" ht="12">
      <c r="A565" s="1">
        <v>44669</v>
      </c>
      <c r="B565" s="20" t="s">
        <v>57</v>
      </c>
      <c r="C565" s="3" t="s">
        <v>69</v>
      </c>
      <c r="D565" s="1" t="s">
        <v>125</v>
      </c>
      <c r="E565" s="1" t="s">
        <v>867</v>
      </c>
      <c r="I565" s="15">
        <f>VLOOKUP(주문[[#This Row],[상품]],품목단위,3,0)</f>
        <v>1</v>
      </c>
      <c r="J565" s="21" t="e">
        <f>LOOKUP(2,1/((상품자료[상품]=D565)*(상품자료[단위]=I565)*(상품자료[등록일]&lt;=Q565)),상품자료[단가])</f>
        <v>#N/A</v>
      </c>
      <c r="K565" s="3">
        <v>4</v>
      </c>
      <c r="L565" s="4" t="e">
        <f>주문[수량]*주문[단가]</f>
        <v>#N/A</v>
      </c>
      <c r="M565" s="4"/>
      <c r="N565" s="20" t="str">
        <f t="array" ref="N56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괴산고_저_(세절)_4kg____</v>
      </c>
      <c r="O565" s="20" t="str">
        <f>주문[[#This Row],[식사시간]]&amp;"_"&amp;주문[[#This Row],[상품]]&amp;"_"&amp;주문[[#This Row],[단위]]*주문[[#This Row],[수량]]&amp;"kg"&amp;"_"&amp;주문[[#This Row],[확정여부]]</f>
        <v>저녁_뒷다리(돈육)_4kg_</v>
      </c>
      <c r="P565" s="3" t="str">
        <f t="array" ref="P565">주문[[#This Row],[돈육두께]]&amp;"*"&amp;주문[[#This Row],[돈육가로]]&amp;"*"&amp;주문[[#This Row],[돈육세로]]</f>
        <v>**</v>
      </c>
      <c r="R565" s="70">
        <v>44649</v>
      </c>
      <c r="S565" s="2">
        <f>VLOOKUP(주문[[#This Row],[상품]],품목단위,2,FALSE)</f>
        <v>301107</v>
      </c>
    </row>
    <row r="566" spans="1:19" ht="12">
      <c r="A566" s="1">
        <v>44679</v>
      </c>
      <c r="B566" s="20" t="s">
        <v>57</v>
      </c>
      <c r="C566" s="3" t="s">
        <v>868</v>
      </c>
      <c r="D566" s="1" t="s">
        <v>125</v>
      </c>
      <c r="E566" s="1" t="s">
        <v>867</v>
      </c>
      <c r="I566" s="15">
        <f>VLOOKUP(주문[[#This Row],[상품]],품목단위,3,0)</f>
        <v>1</v>
      </c>
      <c r="J566" s="21" t="e">
        <f>LOOKUP(2,1/((상품자료[상품]=D566)*(상품자료[단위]=I566)*(상품자료[등록일]&lt;=Q566)),상품자료[단가])</f>
        <v>#N/A</v>
      </c>
      <c r="K566" s="3">
        <v>0.5</v>
      </c>
      <c r="L566" s="4" t="e">
        <f>주문[수량]*주문[단가]</f>
        <v>#N/A</v>
      </c>
      <c r="M566" s="4"/>
      <c r="N566" s="20" t="str">
        <f t="array" ref="N56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괴산고_저_(세절)_0.5kg____</v>
      </c>
      <c r="O566" s="20" t="str">
        <f>주문[[#This Row],[식사시간]]&amp;"_"&amp;주문[[#This Row],[상품]]&amp;"_"&amp;주문[[#This Row],[단위]]*주문[[#This Row],[수량]]&amp;"kg"&amp;"_"&amp;주문[[#This Row],[확정여부]]</f>
        <v>저녁_뒷다리(돈육)_0.5kg_</v>
      </c>
      <c r="P566" s="3" t="str">
        <f t="array" ref="P566">주문[[#This Row],[돈육두께]]&amp;"*"&amp;주문[[#This Row],[돈육가로]]&amp;"*"&amp;주문[[#This Row],[돈육세로]]</f>
        <v>**</v>
      </c>
      <c r="R566" s="70">
        <v>44649</v>
      </c>
      <c r="S566" s="2">
        <f>VLOOKUP(주문[[#This Row],[상품]],품목단위,2,FALSE)</f>
        <v>301107</v>
      </c>
    </row>
    <row r="567" spans="1:19" ht="12">
      <c r="A567" s="1">
        <v>44658</v>
      </c>
      <c r="B567" s="20" t="s">
        <v>57</v>
      </c>
      <c r="C567" s="3" t="s">
        <v>868</v>
      </c>
      <c r="D567" s="1" t="s">
        <v>125</v>
      </c>
      <c r="E567" s="1" t="s">
        <v>869</v>
      </c>
      <c r="I567" s="15">
        <f>VLOOKUP(주문[[#This Row],[상품]],품목단위,3,0)</f>
        <v>1</v>
      </c>
      <c r="J567" s="21">
        <f>LOOKUP(2,1/((상품자료[상품]=D567)*(상품자료[단위]=I567)*(상품자료[등록일]&lt;=Q567)),상품자료[단가])</f>
        <v>7700</v>
      </c>
      <c r="K567" s="3">
        <v>4.5</v>
      </c>
      <c r="L567" s="4">
        <f>주문[수량]*주문[단가]</f>
        <v>34650</v>
      </c>
      <c r="M567" s="4"/>
      <c r="N567" s="20" t="str">
        <f t="array" ref="N56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괴산고_저_(카레)_4.5kg____</v>
      </c>
      <c r="O567" s="20" t="str">
        <f>주문[[#This Row],[식사시간]]&amp;"_"&amp;주문[[#This Row],[상품]]&amp;"_"&amp;주문[[#This Row],[단위]]*주문[[#This Row],[수량]]&amp;"kg"&amp;"_"&amp;주문[[#This Row],[확정여부]]</f>
        <v>저녁_뒷다리(돈육)_4.5kg_</v>
      </c>
      <c r="P567" s="3" t="str">
        <f t="array" ref="P567">주문[[#This Row],[돈육두께]]&amp;"*"&amp;주문[[#This Row],[돈육가로]]&amp;"*"&amp;주문[[#This Row],[돈육세로]]</f>
        <v>**</v>
      </c>
      <c r="Q567" s="70">
        <v>44658</v>
      </c>
      <c r="R567" s="70">
        <v>44649</v>
      </c>
      <c r="S567" s="2">
        <f>VLOOKUP(주문[[#This Row],[상품]],품목단위,2,FALSE)</f>
        <v>301107</v>
      </c>
    </row>
    <row r="568" spans="1:19" ht="12">
      <c r="A568" s="1">
        <v>44656</v>
      </c>
      <c r="B568" s="20" t="s">
        <v>57</v>
      </c>
      <c r="C568" s="3" t="s">
        <v>868</v>
      </c>
      <c r="D568" s="1" t="s">
        <v>117</v>
      </c>
      <c r="E568" s="1" t="s">
        <v>864</v>
      </c>
      <c r="I568" s="15">
        <f>VLOOKUP(주문[[#This Row],[상품]],품목단위,3,0)</f>
        <v>1</v>
      </c>
      <c r="J568" s="21" t="e">
        <f>LOOKUP(2,1/((상품자료[상품]=D568)*(상품자료[단위]=I568)*(상품자료[등록일]&lt;=Q568)),상품자료[단가])</f>
        <v>#N/A</v>
      </c>
      <c r="K568" s="3">
        <v>14</v>
      </c>
      <c r="L568" s="4" t="e">
        <f>주문[수량]*주문[단가]</f>
        <v>#N/A</v>
      </c>
      <c r="M568" s="4"/>
      <c r="N568" s="20" t="str">
        <f t="array" ref="N56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괴산고_저_(불고)_14kg____</v>
      </c>
      <c r="O568" s="20" t="str">
        <f>주문[[#This Row],[식사시간]]&amp;"_"&amp;주문[[#This Row],[상품]]&amp;"_"&amp;주문[[#This Row],[단위]]*주문[[#This Row],[수량]]&amp;"kg"&amp;"_"&amp;주문[[#This Row],[확정여부]]</f>
        <v>저녁_삼겹살_14kg_</v>
      </c>
      <c r="P568" s="3" t="str">
        <f t="array" ref="P568">주문[[#This Row],[돈육두께]]&amp;"*"&amp;주문[[#This Row],[돈육가로]]&amp;"*"&amp;주문[[#This Row],[돈육세로]]</f>
        <v>**</v>
      </c>
      <c r="R568" s="70">
        <v>44649</v>
      </c>
      <c r="S568" s="2">
        <f>VLOOKUP(주문[[#This Row],[상품]],품목단위,2,FALSE)</f>
        <v>301101</v>
      </c>
    </row>
    <row r="569" spans="1:19" ht="12">
      <c r="A569" s="1">
        <v>44663</v>
      </c>
      <c r="B569" s="20" t="s">
        <v>57</v>
      </c>
      <c r="C569" s="3" t="s">
        <v>69</v>
      </c>
      <c r="D569" s="1" t="s">
        <v>121</v>
      </c>
      <c r="I569" s="15">
        <f>VLOOKUP(주문[[#This Row],[상품]],품목단위,3,0)</f>
        <v>1</v>
      </c>
      <c r="J569" s="21">
        <f>LOOKUP(2,1/((상품자료[상품]=D569)*(상품자료[단위]=I569)*(상품자료[등록일]&lt;=Q569)),상품자료[단가])</f>
        <v>14400</v>
      </c>
      <c r="K569" s="3">
        <v>25</v>
      </c>
      <c r="L569" s="4">
        <f>주문[수량]*주문[단가]</f>
        <v>360000</v>
      </c>
      <c r="M569" s="4"/>
      <c r="N569" s="20" t="str">
        <f t="array" ref="N56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괴산고_저_()_25kg____</v>
      </c>
      <c r="O569" s="20" t="str">
        <f>주문[[#This Row],[식사시간]]&amp;"_"&amp;주문[[#This Row],[상품]]&amp;"_"&amp;주문[[#This Row],[단위]]*주문[[#This Row],[수량]]&amp;"kg"&amp;"_"&amp;주문[[#This Row],[확정여부]]</f>
        <v>저녁_앞다리(돈육)_25kg_</v>
      </c>
      <c r="P569" s="3" t="str">
        <f t="array" ref="P569">주문[[#This Row],[돈육두께]]&amp;"*"&amp;주문[[#This Row],[돈육가로]]&amp;"*"&amp;주문[[#This Row],[돈육세로]]</f>
        <v>**</v>
      </c>
      <c r="Q569" s="70">
        <v>44663</v>
      </c>
      <c r="R569" s="70">
        <v>44649</v>
      </c>
      <c r="S569" s="2">
        <f>VLOOKUP(주문[[#This Row],[상품]],품목단위,2,FALSE)</f>
        <v>301103</v>
      </c>
    </row>
    <row r="570" spans="1:19" ht="12">
      <c r="A570" s="1">
        <v>44676</v>
      </c>
      <c r="B570" s="20" t="s">
        <v>57</v>
      </c>
      <c r="C570" s="3" t="s">
        <v>868</v>
      </c>
      <c r="D570" s="1" t="s">
        <v>121</v>
      </c>
      <c r="E570" s="1" t="s">
        <v>142</v>
      </c>
      <c r="I570" s="15">
        <f>VLOOKUP(주문[[#This Row],[상품]],품목단위,3,0)</f>
        <v>1</v>
      </c>
      <c r="J570" s="21" t="e">
        <f>LOOKUP(2,1/((상품자료[상품]=D570)*(상품자료[단위]=I570)*(상품자료[등록일]&lt;=Q570)),상품자료[단가])</f>
        <v>#N/A</v>
      </c>
      <c r="K570" s="3">
        <v>6</v>
      </c>
      <c r="L570" s="4" t="e">
        <f>주문[수량]*주문[단가]</f>
        <v>#N/A</v>
      </c>
      <c r="M570" s="4"/>
      <c r="N570" s="20" t="str">
        <f t="array" ref="N57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괴산고_저_(불고)_6kg____</v>
      </c>
      <c r="O570" s="20" t="str">
        <f>주문[[#This Row],[식사시간]]&amp;"_"&amp;주문[[#This Row],[상품]]&amp;"_"&amp;주문[[#This Row],[단위]]*주문[[#This Row],[수량]]&amp;"kg"&amp;"_"&amp;주문[[#This Row],[확정여부]]</f>
        <v>저녁_앞다리(돈육)_6kg_</v>
      </c>
      <c r="P570" s="3" t="str">
        <f t="array" ref="P570">주문[[#This Row],[돈육두께]]&amp;"*"&amp;주문[[#This Row],[돈육가로]]&amp;"*"&amp;주문[[#This Row],[돈육세로]]</f>
        <v>**</v>
      </c>
      <c r="R570" s="70">
        <v>44649</v>
      </c>
      <c r="S570" s="2">
        <f>VLOOKUP(주문[[#This Row],[상품]],품목단위,2,FALSE)</f>
        <v>301103</v>
      </c>
    </row>
    <row r="571" spans="1:19" ht="12">
      <c r="A571" s="1">
        <v>44655</v>
      </c>
      <c r="B571" s="20" t="s">
        <v>47</v>
      </c>
      <c r="C571" s="3" t="s">
        <v>17</v>
      </c>
      <c r="D571" s="1" t="s">
        <v>871</v>
      </c>
      <c r="I571" s="15">
        <f>VLOOKUP(주문[[#This Row],[상품]],품목단위,3,0)</f>
        <v>10</v>
      </c>
      <c r="J571" s="21">
        <f>LOOKUP(2,1/((상품자료[상품]=D571)*(상품자료[단위]=I571)*(상품자료[등록일]&lt;=Q571)),상품자료[단가])</f>
        <v>41000</v>
      </c>
      <c r="K571" s="3">
        <v>6</v>
      </c>
      <c r="L571" s="4">
        <f>주문[수량]*주문[단가]</f>
        <v>246000</v>
      </c>
      <c r="M571" s="4"/>
      <c r="N571" s="20" t="str">
        <f t="array" ref="N57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백봉초_점_()_60kg____</v>
      </c>
      <c r="O571" s="20" t="str">
        <f>주문[[#This Row],[식사시간]]&amp;"_"&amp;주문[[#This Row],[상품]]&amp;"_"&amp;주문[[#This Row],[단위]]*주문[[#This Row],[수량]]&amp;"kg"&amp;"_"&amp;주문[[#This Row],[확정여부]]</f>
        <v>점심_백미(유)_60kg_</v>
      </c>
      <c r="P571" s="3" t="str">
        <f t="array" ref="P571">주문[[#This Row],[돈육두께]]&amp;"*"&amp;주문[[#This Row],[돈육가로]]&amp;"*"&amp;주문[[#This Row],[돈육세로]]</f>
        <v>**</v>
      </c>
      <c r="Q571" s="70">
        <v>44655</v>
      </c>
      <c r="S571" s="2" t="str">
        <f>VLOOKUP(주문[[#This Row],[상품]],품목단위,2,FALSE)</f>
        <v>gs00079</v>
      </c>
    </row>
    <row r="572" spans="1:19" ht="12">
      <c r="A572" s="1">
        <v>44655</v>
      </c>
      <c r="B572" s="20" t="s">
        <v>47</v>
      </c>
      <c r="C572" s="3" t="s">
        <v>17</v>
      </c>
      <c r="D572" s="1" t="s">
        <v>26</v>
      </c>
      <c r="I572" s="15">
        <f>VLOOKUP(주문[[#This Row],[상품]],품목단위,3,0)</f>
        <v>10</v>
      </c>
      <c r="J572" s="21">
        <f>LOOKUP(2,1/((상품자료[상품]=D572)*(상품자료[단위]=I572)*(상품자료[등록일]&lt;=Q572)),상품자료[단가])</f>
        <v>42500</v>
      </c>
      <c r="K572" s="3">
        <v>1</v>
      </c>
      <c r="L572" s="4">
        <f>주문[수량]*주문[단가]</f>
        <v>42500</v>
      </c>
      <c r="M572" s="4"/>
      <c r="N572" s="20" t="str">
        <f t="array" ref="N57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백봉초_점_()_10kg____</v>
      </c>
      <c r="O572" s="20" t="str">
        <f>주문[[#This Row],[식사시간]]&amp;"_"&amp;주문[[#This Row],[상품]]&amp;"_"&amp;주문[[#This Row],[단위]]*주문[[#This Row],[수량]]&amp;"kg"&amp;"_"&amp;주문[[#This Row],[확정여부]]</f>
        <v>점심_찹쌀백미(유)_10kg_</v>
      </c>
      <c r="P572" s="3" t="str">
        <f t="array" ref="P572">주문[[#This Row],[돈육두께]]&amp;"*"&amp;주문[[#This Row],[돈육가로]]&amp;"*"&amp;주문[[#This Row],[돈육세로]]</f>
        <v>**</v>
      </c>
      <c r="Q572" s="70">
        <v>44655</v>
      </c>
      <c r="S572" s="2" t="str">
        <f>VLOOKUP(주문[[#This Row],[상품]],품목단위,2,FALSE)</f>
        <v>gs00148</v>
      </c>
    </row>
    <row r="573" spans="1:19" ht="12">
      <c r="A573" s="1">
        <v>44652</v>
      </c>
      <c r="B573" s="20" t="s">
        <v>56</v>
      </c>
      <c r="C573" s="3" t="s">
        <v>872</v>
      </c>
      <c r="D573" s="1" t="s">
        <v>6</v>
      </c>
      <c r="I573" s="15">
        <f>VLOOKUP(주문[[#This Row],[상품]],품목단위,3,0)</f>
        <v>10</v>
      </c>
      <c r="J573" s="21">
        <f>LOOKUP(2,1/((상품자료[상품]=D573)*(상품자료[단위]=I573)*(상품자료[등록일]&lt;=Q573)),상품자료[단가])</f>
        <v>41000</v>
      </c>
      <c r="K573" s="3">
        <v>23</v>
      </c>
      <c r="L573" s="4">
        <f>주문[수량]*주문[단가]</f>
        <v>943000</v>
      </c>
      <c r="M573" s="4"/>
      <c r="N573" s="20" t="str">
        <f t="array" ref="N57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오성중_점_()_230kg____</v>
      </c>
      <c r="O573" s="20" t="str">
        <f>주문[[#This Row],[식사시간]]&amp;"_"&amp;주문[[#This Row],[상품]]&amp;"_"&amp;주문[[#This Row],[단위]]*주문[[#This Row],[수량]]&amp;"kg"&amp;"_"&amp;주문[[#This Row],[확정여부]]</f>
        <v>점심_백미(유)_230kg_</v>
      </c>
      <c r="P573" s="3" t="str">
        <f t="array" ref="P573">주문[[#This Row],[돈육두께]]&amp;"*"&amp;주문[[#This Row],[돈육가로]]&amp;"*"&amp;주문[[#This Row],[돈육세로]]</f>
        <v>**</v>
      </c>
      <c r="Q573" s="70">
        <v>44652</v>
      </c>
      <c r="S573" s="2" t="str">
        <f>VLOOKUP(주문[[#This Row],[상품]],품목단위,2,FALSE)</f>
        <v>gs00079</v>
      </c>
    </row>
    <row r="574" spans="1:19" ht="12">
      <c r="A574" s="1">
        <v>44673</v>
      </c>
      <c r="B574" s="20" t="s">
        <v>56</v>
      </c>
      <c r="C574" s="3" t="s">
        <v>872</v>
      </c>
      <c r="D574" s="1" t="s">
        <v>6</v>
      </c>
      <c r="I574" s="15">
        <f>VLOOKUP(주문[[#This Row],[상품]],품목단위,3,0)</f>
        <v>10</v>
      </c>
      <c r="J574" s="21" t="e">
        <f>LOOKUP(2,1/((상품자료[상품]=D574)*(상품자료[단위]=I574)*(상품자료[등록일]&lt;=Q574)),상품자료[단가])</f>
        <v>#N/A</v>
      </c>
      <c r="K574" s="3">
        <v>23</v>
      </c>
      <c r="L574" s="4" t="e">
        <f>주문[수량]*주문[단가]</f>
        <v>#N/A</v>
      </c>
      <c r="M574" s="4"/>
      <c r="N574" s="20" t="str">
        <f t="array" ref="N57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오성중_점_()_230kg____</v>
      </c>
      <c r="O574" s="20" t="str">
        <f>주문[[#This Row],[식사시간]]&amp;"_"&amp;주문[[#This Row],[상품]]&amp;"_"&amp;주문[[#This Row],[단위]]*주문[[#This Row],[수량]]&amp;"kg"&amp;"_"&amp;주문[[#This Row],[확정여부]]</f>
        <v>점심_백미(유)_230kg_</v>
      </c>
      <c r="P574" s="3" t="str">
        <f t="array" ref="P574">주문[[#This Row],[돈육두께]]&amp;"*"&amp;주문[[#This Row],[돈육가로]]&amp;"*"&amp;주문[[#This Row],[돈육세로]]</f>
        <v>**</v>
      </c>
      <c r="S574" s="2" t="str">
        <f>VLOOKUP(주문[[#This Row],[상품]],품목단위,2,FALSE)</f>
        <v>gs00079</v>
      </c>
    </row>
    <row r="575" spans="1:19" ht="12">
      <c r="A575" s="1">
        <v>44673</v>
      </c>
      <c r="B575" s="20" t="s">
        <v>56</v>
      </c>
      <c r="C575" s="3" t="s">
        <v>17</v>
      </c>
      <c r="D575" s="1" t="s">
        <v>26</v>
      </c>
      <c r="I575" s="15">
        <f>VLOOKUP(주문[[#This Row],[상품]],품목단위,3,0)</f>
        <v>10</v>
      </c>
      <c r="J575" s="21" t="e">
        <f>LOOKUP(2,1/((상품자료[상품]=D575)*(상품자료[단위]=I575)*(상품자료[등록일]&lt;=Q575)),상품자료[단가])</f>
        <v>#N/A</v>
      </c>
      <c r="K575" s="3">
        <v>3</v>
      </c>
      <c r="L575" s="4" t="e">
        <f>주문[수량]*주문[단가]</f>
        <v>#N/A</v>
      </c>
      <c r="M575" s="4"/>
      <c r="N575" s="20" t="str">
        <f t="array" ref="N57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오성중_점_()_30kg____</v>
      </c>
      <c r="O575" s="20" t="str">
        <f>주문[[#This Row],[식사시간]]&amp;"_"&amp;주문[[#This Row],[상품]]&amp;"_"&amp;주문[[#This Row],[단위]]*주문[[#This Row],[수량]]&amp;"kg"&amp;"_"&amp;주문[[#This Row],[확정여부]]</f>
        <v>점심_찹쌀백미(유)_30kg_</v>
      </c>
      <c r="P575" s="3" t="str">
        <f t="array" ref="P575">주문[[#This Row],[돈육두께]]&amp;"*"&amp;주문[[#This Row],[돈육가로]]&amp;"*"&amp;주문[[#This Row],[돈육세로]]</f>
        <v>**</v>
      </c>
      <c r="S575" s="2" t="str">
        <f>VLOOKUP(주문[[#This Row],[상품]],품목단위,2,FALSE)</f>
        <v>gs00148</v>
      </c>
    </row>
    <row r="576" spans="1:19" ht="12">
      <c r="A576" s="1">
        <v>44673</v>
      </c>
      <c r="B576" s="20" t="s">
        <v>56</v>
      </c>
      <c r="C576" s="3" t="s">
        <v>872</v>
      </c>
      <c r="D576" s="1" t="s">
        <v>12</v>
      </c>
      <c r="I576" s="15">
        <f>VLOOKUP(주문[[#This Row],[상품]],품목단위,3,0)</f>
        <v>1</v>
      </c>
      <c r="J576" s="21" t="e">
        <f>LOOKUP(2,1/((상품자료[상품]=D576)*(상품자료[단위]=I576)*(상품자료[등록일]&lt;=Q576)),상품자료[단가])</f>
        <v>#N/A</v>
      </c>
      <c r="K576" s="3">
        <v>1</v>
      </c>
      <c r="L576" s="4" t="e">
        <f>주문[수량]*주문[단가]</f>
        <v>#N/A</v>
      </c>
      <c r="M576" s="4"/>
      <c r="N576" s="20" t="str">
        <f t="array" ref="N57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오성중_점_()_1kg____</v>
      </c>
      <c r="O576" s="20" t="str">
        <f>주문[[#This Row],[식사시간]]&amp;"_"&amp;주문[[#This Row],[상품]]&amp;"_"&amp;주문[[#This Row],[단위]]*주문[[#This Row],[수량]]&amp;"kg"&amp;"_"&amp;주문[[#This Row],[확정여부]]</f>
        <v>점심_혼합5곡(무)_1kg_</v>
      </c>
      <c r="P576" s="3" t="str">
        <f t="array" ref="P576">주문[[#This Row],[돈육두께]]&amp;"*"&amp;주문[[#This Row],[돈육가로]]&amp;"*"&amp;주문[[#This Row],[돈육세로]]</f>
        <v>**</v>
      </c>
      <c r="S576" s="2" t="str">
        <f>VLOOKUP(주문[[#This Row],[상품]],품목단위,2,FALSE)</f>
        <v>gs00175</v>
      </c>
    </row>
    <row r="577" spans="1:19" ht="12">
      <c r="A577" s="1">
        <v>44670</v>
      </c>
      <c r="B577" s="20" t="s">
        <v>55</v>
      </c>
      <c r="C577" s="3" t="s">
        <v>17</v>
      </c>
      <c r="D577" s="1" t="s">
        <v>121</v>
      </c>
      <c r="E577" s="1" t="s">
        <v>142</v>
      </c>
      <c r="F577" s="44" t="s">
        <v>466</v>
      </c>
      <c r="G577" s="44" t="s">
        <v>831</v>
      </c>
      <c r="I577" s="15">
        <f>VLOOKUP(주문[[#This Row],[상품]],품목단위,3,0)</f>
        <v>1</v>
      </c>
      <c r="J577" s="21" t="e">
        <f>LOOKUP(2,1/((상품자료[상품]=D577)*(상품자료[단위]=I577)*(상품자료[등록일]&lt;=Q577)),상품자료[단가])</f>
        <v>#N/A</v>
      </c>
      <c r="K577" s="3">
        <v>10</v>
      </c>
      <c r="L577" s="4" t="e">
        <f>주문[수량]*주문[단가]</f>
        <v>#N/A</v>
      </c>
      <c r="M577" s="4"/>
      <c r="N577" s="20" t="str">
        <f t="array" ref="N57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괴산북_점_(불고)_10kg_지방약간_두껍지않게__</v>
      </c>
      <c r="O577" s="20" t="str">
        <f>주문[[#This Row],[식사시간]]&amp;"_"&amp;주문[[#This Row],[상품]]&amp;"_"&amp;주문[[#This Row],[단위]]*주문[[#This Row],[수량]]&amp;"kg"&amp;"_"&amp;주문[[#This Row],[확정여부]]</f>
        <v>점심_앞다리(돈육)_10kg_</v>
      </c>
      <c r="P577" s="3" t="str">
        <f t="array" ref="P577">주문[[#This Row],[돈육두께]]&amp;"*"&amp;주문[[#This Row],[돈육가로]]&amp;"*"&amp;주문[[#This Row],[돈육세로]]</f>
        <v>지방약간*두껍지않게*</v>
      </c>
      <c r="R577" s="70">
        <v>44650</v>
      </c>
      <c r="S577" s="2">
        <f>VLOOKUP(주문[[#This Row],[상품]],품목단위,2,FALSE)</f>
        <v>301103</v>
      </c>
    </row>
    <row r="578" spans="1:19" ht="12">
      <c r="A578" s="1">
        <v>44657</v>
      </c>
      <c r="B578" s="20" t="s">
        <v>28</v>
      </c>
      <c r="C578" s="3" t="s">
        <v>875</v>
      </c>
      <c r="D578" s="1" t="s">
        <v>121</v>
      </c>
      <c r="I578" s="15">
        <f>VLOOKUP(주문[[#This Row],[상품]],품목단위,3,0)</f>
        <v>1</v>
      </c>
      <c r="J578" s="21">
        <f>LOOKUP(2,1/((상품자료[상품]=D578)*(상품자료[단위]=I578)*(상품자료[등록일]&lt;=Q578)),상품자료[단가])</f>
        <v>14400</v>
      </c>
      <c r="K578" s="3">
        <v>4</v>
      </c>
      <c r="L578" s="4">
        <f>주문[수량]*주문[단가]</f>
        <v>57600</v>
      </c>
      <c r="M578" s="4"/>
      <c r="N578" s="20" t="str">
        <f t="array" ref="N57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괴산어_점_()_4kg____</v>
      </c>
      <c r="O578" s="20" t="str">
        <f>주문[[#This Row],[식사시간]]&amp;"_"&amp;주문[[#This Row],[상품]]&amp;"_"&amp;주문[[#This Row],[단위]]*주문[[#This Row],[수량]]&amp;"kg"&amp;"_"&amp;주문[[#This Row],[확정여부]]</f>
        <v>점심_앞다리(돈육)_4kg_</v>
      </c>
      <c r="P578" s="3" t="str">
        <f t="array" ref="P578">주문[[#This Row],[돈육두께]]&amp;"*"&amp;주문[[#This Row],[돈육가로]]&amp;"*"&amp;주문[[#This Row],[돈육세로]]</f>
        <v>**</v>
      </c>
      <c r="Q578" s="70">
        <v>44657</v>
      </c>
      <c r="R578" s="70">
        <v>44650</v>
      </c>
      <c r="S578" s="202">
        <f>VLOOKUP(주문[[#This Row],[상품]],품목단위,2,FALSE)</f>
        <v>301103</v>
      </c>
    </row>
    <row r="579" spans="1:19" ht="12">
      <c r="A579" s="1">
        <v>44678</v>
      </c>
      <c r="B579" s="20" t="s">
        <v>28</v>
      </c>
      <c r="C579" s="3" t="s">
        <v>875</v>
      </c>
      <c r="D579" s="1" t="s">
        <v>121</v>
      </c>
      <c r="I579" s="15">
        <f>VLOOKUP(주문[[#This Row],[상품]],품목단위,3,0)</f>
        <v>1</v>
      </c>
      <c r="J579" s="21" t="e">
        <f>LOOKUP(2,1/((상품자료[상품]=D579)*(상품자료[단위]=I579)*(상품자료[등록일]&lt;=Q579)),상품자료[단가])</f>
        <v>#N/A</v>
      </c>
      <c r="K579" s="3">
        <v>4</v>
      </c>
      <c r="L579" s="4" t="e">
        <f>주문[수량]*주문[단가]</f>
        <v>#N/A</v>
      </c>
      <c r="M579" s="4"/>
      <c r="N579" s="20" t="str">
        <f t="array" ref="N57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괴산어_점_()_4kg____</v>
      </c>
      <c r="O579" s="20" t="str">
        <f>주문[[#This Row],[식사시간]]&amp;"_"&amp;주문[[#This Row],[상품]]&amp;"_"&amp;주문[[#This Row],[단위]]*주문[[#This Row],[수량]]&amp;"kg"&amp;"_"&amp;주문[[#This Row],[확정여부]]</f>
        <v>점심_앞다리(돈육)_4kg_</v>
      </c>
      <c r="P579" s="3" t="str">
        <f t="array" ref="P579">주문[[#This Row],[돈육두께]]&amp;"*"&amp;주문[[#This Row],[돈육가로]]&amp;"*"&amp;주문[[#This Row],[돈육세로]]</f>
        <v>**</v>
      </c>
      <c r="R579" s="70">
        <v>44650</v>
      </c>
      <c r="S579" s="2">
        <f>VLOOKUP(주문[[#This Row],[상품]],품목단위,2,FALSE)</f>
        <v>301103</v>
      </c>
    </row>
    <row r="580" spans="1:19" ht="12">
      <c r="A580" s="1">
        <v>44655</v>
      </c>
      <c r="B580" s="20" t="s">
        <v>29</v>
      </c>
      <c r="C580" s="3" t="s">
        <v>877</v>
      </c>
      <c r="D580" s="1" t="s">
        <v>6</v>
      </c>
      <c r="I580" s="15">
        <f>VLOOKUP(주문[[#This Row],[상품]],품목단위,3,0)</f>
        <v>10</v>
      </c>
      <c r="J580" s="21">
        <f>LOOKUP(2,1/((상품자료[상품]=D580)*(상품자료[단위]=I580)*(상품자료[등록일]&lt;=Q580)),상품자료[단가])</f>
        <v>41000</v>
      </c>
      <c r="K580" s="3">
        <v>2</v>
      </c>
      <c r="L580" s="4">
        <f>주문[수량]*주문[단가]</f>
        <v>82000</v>
      </c>
      <c r="M580" s="4"/>
      <c r="N580" s="20" t="str">
        <f t="array" ref="N58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제일어_점_()_20kg____</v>
      </c>
      <c r="O580" s="20" t="str">
        <f>주문[[#This Row],[식사시간]]&amp;"_"&amp;주문[[#This Row],[상품]]&amp;"_"&amp;주문[[#This Row],[단위]]*주문[[#This Row],[수량]]&amp;"kg"&amp;"_"&amp;주문[[#This Row],[확정여부]]</f>
        <v>점심_백미(유)_20kg_</v>
      </c>
      <c r="P580" s="3" t="str">
        <f t="array" ref="P580">주문[[#This Row],[돈육두께]]&amp;"*"&amp;주문[[#This Row],[돈육가로]]&amp;"*"&amp;주문[[#This Row],[돈육세로]]</f>
        <v>**</v>
      </c>
      <c r="Q580" s="70">
        <v>44655</v>
      </c>
      <c r="S580" s="2" t="str">
        <f>VLOOKUP(주문[[#This Row],[상품]],품목단위,2,FALSE)</f>
        <v>gs00079</v>
      </c>
    </row>
    <row r="581" spans="1:19" ht="12">
      <c r="A581" s="1">
        <v>44655</v>
      </c>
      <c r="B581" s="20" t="s">
        <v>29</v>
      </c>
      <c r="C581" s="3" t="s">
        <v>17</v>
      </c>
      <c r="D581" s="1" t="s">
        <v>10</v>
      </c>
      <c r="I581" s="15">
        <f>VLOOKUP(주문[[#This Row],[상품]],품목단위,3,0)</f>
        <v>1</v>
      </c>
      <c r="J581" s="21">
        <f>LOOKUP(2,1/((상품자료[상품]=D581)*(상품자료[단위]=I581)*(상품자료[등록일]&lt;=Q581)),상품자료[단가])</f>
        <v>46200</v>
      </c>
      <c r="K581" s="3">
        <v>2</v>
      </c>
      <c r="L581" s="4">
        <f>주문[수량]*주문[단가]</f>
        <v>92400</v>
      </c>
      <c r="M581" s="4"/>
      <c r="N581" s="20" t="str">
        <f t="array" ref="N58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제일어_점_()_2kg____</v>
      </c>
      <c r="O581" s="20" t="str">
        <f>주문[[#This Row],[식사시간]]&amp;"_"&amp;주문[[#This Row],[상품]]&amp;"_"&amp;주문[[#This Row],[단위]]*주문[[#This Row],[수량]]&amp;"kg"&amp;"_"&amp;주문[[#This Row],[확정여부]]</f>
        <v>점심_고춧가루(유)_2kg_</v>
      </c>
      <c r="P581" s="3" t="str">
        <f t="array" ref="P581">주문[[#This Row],[돈육두께]]&amp;"*"&amp;주문[[#This Row],[돈육가로]]&amp;"*"&amp;주문[[#This Row],[돈육세로]]</f>
        <v>**</v>
      </c>
      <c r="Q581" s="70">
        <v>44655</v>
      </c>
      <c r="S581" s="2" t="str">
        <f>VLOOKUP(주문[[#This Row],[상품]],품목단위,2,FALSE)</f>
        <v>gs00012</v>
      </c>
    </row>
    <row r="582" spans="1:19" ht="12">
      <c r="A582" s="1">
        <v>44655</v>
      </c>
      <c r="B582" s="20" t="s">
        <v>29</v>
      </c>
      <c r="C582" s="3" t="s">
        <v>17</v>
      </c>
      <c r="D582" s="1" t="s">
        <v>119</v>
      </c>
      <c r="E582" s="1" t="s">
        <v>142</v>
      </c>
      <c r="I582" s="15">
        <f>VLOOKUP(주문[[#This Row],[상품]],품목단위,3,0)</f>
        <v>1</v>
      </c>
      <c r="J582" s="21" t="e">
        <f>LOOKUP(2,1/((상품자료[상품]=D582)*(상품자료[단위]=I582)*(상품자료[등록일]&lt;=Q582)),상품자료[단가])</f>
        <v>#N/A</v>
      </c>
      <c r="K582" s="3">
        <v>3.5</v>
      </c>
      <c r="L582" s="4" t="e">
        <f>주문[수량]*주문[단가]</f>
        <v>#N/A</v>
      </c>
      <c r="M582" s="4" t="s">
        <v>132</v>
      </c>
      <c r="N582" s="20" t="str">
        <f t="array" ref="N58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제일어_점_(불고)_3.5kg____취소</v>
      </c>
      <c r="O582" s="20" t="str">
        <f>주문[[#This Row],[식사시간]]&amp;"_"&amp;주문[[#This Row],[상품]]&amp;"_"&amp;주문[[#This Row],[단위]]*주문[[#This Row],[수량]]&amp;"kg"&amp;"_"&amp;주문[[#This Row],[확정여부]]</f>
        <v>점심_목심살(돈육)_3.5kg_취소</v>
      </c>
      <c r="P582" s="3" t="str">
        <f t="array" ref="P582">주문[[#This Row],[돈육두께]]&amp;"*"&amp;주문[[#This Row],[돈육가로]]&amp;"*"&amp;주문[[#This Row],[돈육세로]]</f>
        <v>**</v>
      </c>
      <c r="R582" s="70">
        <v>44651</v>
      </c>
      <c r="S582" s="2">
        <f>VLOOKUP(주문[[#This Row],[상품]],품목단위,2,FALSE)</f>
        <v>301102</v>
      </c>
    </row>
    <row r="583" spans="1:19" ht="12">
      <c r="A583" s="1">
        <v>44657</v>
      </c>
      <c r="B583" s="20" t="s">
        <v>29</v>
      </c>
      <c r="C583" s="3" t="s">
        <v>877</v>
      </c>
      <c r="D583" s="1" t="s">
        <v>119</v>
      </c>
      <c r="E583" s="1" t="s">
        <v>142</v>
      </c>
      <c r="I583" s="15">
        <f>VLOOKUP(주문[[#This Row],[상품]],품목단위,3,0)</f>
        <v>1</v>
      </c>
      <c r="J583" s="21">
        <f>LOOKUP(2,1/((상품자료[상품]=D583)*(상품자료[단위]=I583)*(상품자료[등록일]&lt;=Q583)),상품자료[단가])</f>
        <v>27700</v>
      </c>
      <c r="K583" s="3">
        <v>3.5</v>
      </c>
      <c r="L583" s="4">
        <f>주문[수량]*주문[단가]</f>
        <v>96950</v>
      </c>
      <c r="M583" s="4"/>
      <c r="N583" s="20" t="str">
        <f t="array" ref="N58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제일어_점_(불고)_3.5kg____</v>
      </c>
      <c r="O583" s="20" t="str">
        <f>주문[[#This Row],[식사시간]]&amp;"_"&amp;주문[[#This Row],[상품]]&amp;"_"&amp;주문[[#This Row],[단위]]*주문[[#This Row],[수량]]&amp;"kg"&amp;"_"&amp;주문[[#This Row],[확정여부]]</f>
        <v>점심_목심살(돈육)_3.5kg_</v>
      </c>
      <c r="P583" s="3" t="str">
        <f t="array" ref="P583">주문[[#This Row],[돈육두께]]&amp;"*"&amp;주문[[#This Row],[돈육가로]]&amp;"*"&amp;주문[[#This Row],[돈육세로]]</f>
        <v>**</v>
      </c>
      <c r="Q583" s="70">
        <v>44657</v>
      </c>
      <c r="R583" s="70">
        <v>44651</v>
      </c>
      <c r="S583" s="202">
        <f>VLOOKUP(주문[[#This Row],[상품]],품목단위,2,FALSE)</f>
        <v>301102</v>
      </c>
    </row>
    <row r="584" spans="1:19" ht="12">
      <c r="A584" s="1">
        <v>44666</v>
      </c>
      <c r="B584" s="20" t="s">
        <v>29</v>
      </c>
      <c r="C584" s="3" t="s">
        <v>877</v>
      </c>
      <c r="D584" s="1" t="s">
        <v>123</v>
      </c>
      <c r="E584" s="1" t="s">
        <v>399</v>
      </c>
      <c r="F584" s="44" t="s">
        <v>878</v>
      </c>
      <c r="I584" s="15">
        <f>VLOOKUP(주문[[#This Row],[상품]],품목단위,3,0)</f>
        <v>1</v>
      </c>
      <c r="J584" s="21" t="e">
        <f>LOOKUP(2,1/((상품자료[상품]=D584)*(상품자료[단위]=I584)*(상품자료[등록일]&lt;=Q584)),상품자료[단가])</f>
        <v>#N/A</v>
      </c>
      <c r="K584" s="3">
        <v>1</v>
      </c>
      <c r="L584" s="4" t="e">
        <f>주문[수량]*주문[단가]</f>
        <v>#N/A</v>
      </c>
      <c r="M584" s="4"/>
      <c r="N584" s="20" t="str">
        <f t="array" ref="N58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제일어_점_(세절)_1kg_가는채___</v>
      </c>
      <c r="O584" s="20" t="str">
        <f>주문[[#This Row],[식사시간]]&amp;"_"&amp;주문[[#This Row],[상품]]&amp;"_"&amp;주문[[#This Row],[단위]]*주문[[#This Row],[수량]]&amp;"kg"&amp;"_"&amp;주문[[#This Row],[확정여부]]</f>
        <v>점심_사태(돈육)_1kg_</v>
      </c>
      <c r="P584" s="3" t="str">
        <f t="array" ref="P584">주문[[#This Row],[돈육두께]]&amp;"*"&amp;주문[[#This Row],[돈육가로]]&amp;"*"&amp;주문[[#This Row],[돈육세로]]</f>
        <v>가는채**</v>
      </c>
      <c r="R584" s="70">
        <v>44651</v>
      </c>
      <c r="S584" s="2">
        <f>VLOOKUP(주문[[#This Row],[상품]],품목단위,2,FALSE)</f>
        <v>301105</v>
      </c>
    </row>
    <row r="585" spans="1:19" ht="12">
      <c r="A585" s="1">
        <v>44658</v>
      </c>
      <c r="B585" s="20" t="s">
        <v>35</v>
      </c>
      <c r="C585" s="3" t="s">
        <v>877</v>
      </c>
      <c r="D585" s="1" t="s">
        <v>883</v>
      </c>
      <c r="I585" s="15">
        <f>VLOOKUP(주문[[#This Row],[상품]],품목단위,3,0)</f>
        <v>10</v>
      </c>
      <c r="J585" s="21">
        <f>LOOKUP(2,1/((상품자료[상품]=D585)*(상품자료[단위]=I585)*(상품자료[등록일]&lt;=Q585)),상품자료[단가])</f>
        <v>41000</v>
      </c>
      <c r="K585" s="3">
        <v>3</v>
      </c>
      <c r="L585" s="4">
        <f>주문[수량]*주문[단가]</f>
        <v>123000</v>
      </c>
      <c r="M585" s="4"/>
      <c r="N585" s="20" t="str">
        <f t="array" ref="N58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송면어_점_()_30kg____</v>
      </c>
      <c r="O585" s="20" t="str">
        <f>주문[[#This Row],[식사시간]]&amp;"_"&amp;주문[[#This Row],[상품]]&amp;"_"&amp;주문[[#This Row],[단위]]*주문[[#This Row],[수량]]&amp;"kg"&amp;"_"&amp;주문[[#This Row],[확정여부]]</f>
        <v>점심_백미(유)_30kg_</v>
      </c>
      <c r="P585" s="3" t="str">
        <f t="array" ref="P585">주문[[#This Row],[돈육두께]]&amp;"*"&amp;주문[[#This Row],[돈육가로]]&amp;"*"&amp;주문[[#This Row],[돈육세로]]</f>
        <v>**</v>
      </c>
      <c r="Q585" s="70">
        <v>44658</v>
      </c>
      <c r="S585" s="2" t="str">
        <f>VLOOKUP(주문[[#This Row],[상품]],품목단위,2,FALSE)</f>
        <v>gs00079</v>
      </c>
    </row>
    <row r="586" spans="1:19" ht="12">
      <c r="A586" s="1">
        <v>44671</v>
      </c>
      <c r="B586" s="20" t="s">
        <v>35</v>
      </c>
      <c r="C586" s="3" t="s">
        <v>877</v>
      </c>
      <c r="D586" s="1" t="s">
        <v>119</v>
      </c>
      <c r="E586" s="1" t="s">
        <v>142</v>
      </c>
      <c r="I586" s="15">
        <f>VLOOKUP(주문[[#This Row],[상품]],품목단위,3,0)</f>
        <v>1</v>
      </c>
      <c r="J586" s="21" t="e">
        <f>LOOKUP(2,1/((상품자료[상품]=D586)*(상품자료[단위]=I586)*(상품자료[등록일]&lt;=Q586)),상품자료[단가])</f>
        <v>#N/A</v>
      </c>
      <c r="K586" s="3">
        <v>1.5</v>
      </c>
      <c r="L586" s="4" t="e">
        <f>주문[수량]*주문[단가]</f>
        <v>#N/A</v>
      </c>
      <c r="M586" s="4"/>
      <c r="N586" s="20" t="str">
        <f t="array" ref="N58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송면어_점_(불고)_1.5kg____</v>
      </c>
      <c r="O586" s="20" t="str">
        <f>주문[[#This Row],[식사시간]]&amp;"_"&amp;주문[[#This Row],[상품]]&amp;"_"&amp;주문[[#This Row],[단위]]*주문[[#This Row],[수량]]&amp;"kg"&amp;"_"&amp;주문[[#This Row],[확정여부]]</f>
        <v>점심_목심살(돈육)_1.5kg_</v>
      </c>
      <c r="P586" s="3" t="str">
        <f t="array" ref="P586">주문[[#This Row],[돈육두께]]&amp;"*"&amp;주문[[#This Row],[돈육가로]]&amp;"*"&amp;주문[[#This Row],[돈육세로]]</f>
        <v>**</v>
      </c>
      <c r="R586" s="70">
        <v>44651</v>
      </c>
      <c r="S586" s="2">
        <f>VLOOKUP(주문[[#This Row],[상품]],품목단위,2,FALSE)</f>
        <v>301102</v>
      </c>
    </row>
    <row r="587" spans="1:19" ht="12">
      <c r="A587" s="1">
        <v>44677</v>
      </c>
      <c r="B587" s="20" t="s">
        <v>35</v>
      </c>
      <c r="C587" s="3" t="s">
        <v>877</v>
      </c>
      <c r="D587" s="1" t="s">
        <v>119</v>
      </c>
      <c r="E587" s="1" t="s">
        <v>142</v>
      </c>
      <c r="I587" s="15">
        <f>VLOOKUP(주문[[#This Row],[상품]],품목단위,3,0)</f>
        <v>1</v>
      </c>
      <c r="J587" s="21" t="e">
        <f>LOOKUP(2,1/((상품자료[상품]=D587)*(상품자료[단위]=I587)*(상품자료[등록일]&lt;=Q587)),상품자료[단가])</f>
        <v>#N/A</v>
      </c>
      <c r="K587" s="3">
        <v>1.5</v>
      </c>
      <c r="L587" s="4" t="e">
        <f>주문[수량]*주문[단가]</f>
        <v>#N/A</v>
      </c>
      <c r="M587" s="4"/>
      <c r="N587" s="20" t="str">
        <f t="array" ref="N58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송면어_점_(불고)_1.5kg____</v>
      </c>
      <c r="O587" s="20" t="str">
        <f>주문[[#This Row],[식사시간]]&amp;"_"&amp;주문[[#This Row],[상품]]&amp;"_"&amp;주문[[#This Row],[단위]]*주문[[#This Row],[수량]]&amp;"kg"&amp;"_"&amp;주문[[#This Row],[확정여부]]</f>
        <v>점심_목심살(돈육)_1.5kg_</v>
      </c>
      <c r="P587" s="3" t="str">
        <f t="array" ref="P587">주문[[#This Row],[돈육두께]]&amp;"*"&amp;주문[[#This Row],[돈육가로]]&amp;"*"&amp;주문[[#This Row],[돈육세로]]</f>
        <v>**</v>
      </c>
      <c r="R587" s="70">
        <v>44651</v>
      </c>
      <c r="S587" s="2">
        <f>VLOOKUP(주문[[#This Row],[상품]],품목단위,2,FALSE)</f>
        <v>301102</v>
      </c>
    </row>
    <row r="588" spans="1:19" ht="12">
      <c r="A588" s="1">
        <v>44677</v>
      </c>
      <c r="B588" s="20" t="s">
        <v>35</v>
      </c>
      <c r="C588" s="3" t="s">
        <v>877</v>
      </c>
      <c r="D588" s="1" t="s">
        <v>121</v>
      </c>
      <c r="E588" s="1" t="s">
        <v>146</v>
      </c>
      <c r="I588" s="15">
        <f>VLOOKUP(주문[[#This Row],[상품]],품목단위,3,0)</f>
        <v>1</v>
      </c>
      <c r="J588" s="21" t="e">
        <f>LOOKUP(2,1/((상품자료[상품]=D588)*(상품자료[단위]=I588)*(상품자료[등록일]&lt;=Q588)),상품자료[단가])</f>
        <v>#N/A</v>
      </c>
      <c r="K588" s="3">
        <v>1</v>
      </c>
      <c r="L588" s="4" t="e">
        <f>주문[수량]*주문[단가]</f>
        <v>#N/A</v>
      </c>
      <c r="M588" s="4"/>
      <c r="N588" s="20" t="str">
        <f t="array" ref="N58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송면어_점_(짜장)_1kg____</v>
      </c>
      <c r="O588" s="20" t="str">
        <f>주문[[#This Row],[식사시간]]&amp;"_"&amp;주문[[#This Row],[상품]]&amp;"_"&amp;주문[[#This Row],[단위]]*주문[[#This Row],[수량]]&amp;"kg"&amp;"_"&amp;주문[[#This Row],[확정여부]]</f>
        <v>점심_앞다리(돈육)_1kg_</v>
      </c>
      <c r="P588" s="3" t="str">
        <f t="array" ref="P588">주문[[#This Row],[돈육두께]]&amp;"*"&amp;주문[[#This Row],[돈육가로]]&amp;"*"&amp;주문[[#This Row],[돈육세로]]</f>
        <v>**</v>
      </c>
      <c r="R588" s="70">
        <v>44651</v>
      </c>
      <c r="S588" s="2">
        <f>VLOOKUP(주문[[#This Row],[상품]],품목단위,2,FALSE)</f>
        <v>301103</v>
      </c>
    </row>
    <row r="589" spans="1:19" ht="12">
      <c r="A589" s="1">
        <v>44658</v>
      </c>
      <c r="B589" s="20" t="s">
        <v>35</v>
      </c>
      <c r="C589" s="3" t="s">
        <v>877</v>
      </c>
      <c r="D589" s="1" t="s">
        <v>122</v>
      </c>
      <c r="E589" s="1" t="s">
        <v>486</v>
      </c>
      <c r="I589" s="15">
        <f>VLOOKUP(주문[[#This Row],[상품]],품목단위,3,0)</f>
        <v>1</v>
      </c>
      <c r="J589" s="21">
        <f>LOOKUP(2,1/((상품자료[상품]=D589)*(상품자료[단위]=I589)*(상품자료[등록일]&lt;=Q589)),상품자료[단가])</f>
        <v>11400</v>
      </c>
      <c r="K589" s="3">
        <v>1.2</v>
      </c>
      <c r="L589" s="4">
        <f>주문[수량]*주문[단가]</f>
        <v>13680</v>
      </c>
      <c r="M589" s="4"/>
      <c r="N589" s="20" t="str">
        <f t="array" ref="N58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송면어_점_(돈까)_1.2kg____</v>
      </c>
      <c r="O589" s="20" t="str">
        <f>주문[[#This Row],[식사시간]]&amp;"_"&amp;주문[[#This Row],[상품]]&amp;"_"&amp;주문[[#This Row],[단위]]*주문[[#This Row],[수량]]&amp;"kg"&amp;"_"&amp;주문[[#This Row],[확정여부]]</f>
        <v>점심_등심(돈육)_1.2kg_</v>
      </c>
      <c r="P589" s="3" t="str">
        <f t="array" ref="P589">주문[[#This Row],[돈육두께]]&amp;"*"&amp;주문[[#This Row],[돈육가로]]&amp;"*"&amp;주문[[#This Row],[돈육세로]]</f>
        <v>**</v>
      </c>
      <c r="Q589" s="70">
        <v>44658</v>
      </c>
      <c r="R589" s="70">
        <v>44651</v>
      </c>
      <c r="S589" s="2">
        <f>VLOOKUP(주문[[#This Row],[상품]],품목단위,2,FALSE)</f>
        <v>301104</v>
      </c>
    </row>
    <row r="590" spans="1:19" ht="12">
      <c r="A590" s="1">
        <v>44677</v>
      </c>
      <c r="B590" s="20" t="s">
        <v>35</v>
      </c>
      <c r="C590" s="3" t="s">
        <v>877</v>
      </c>
      <c r="D590" s="1" t="s">
        <v>127</v>
      </c>
      <c r="E590" s="1" t="s">
        <v>412</v>
      </c>
      <c r="I590" s="15">
        <f>VLOOKUP(주문[[#This Row],[상품]],품목단위,3,0)</f>
        <v>1</v>
      </c>
      <c r="J590" s="21" t="e">
        <f>LOOKUP(2,1/((상품자료[상품]=D590)*(상품자료[단위]=I590)*(상품자료[등록일]&lt;=Q590)),상품자료[단가])</f>
        <v>#N/A</v>
      </c>
      <c r="K590" s="3">
        <v>1.5</v>
      </c>
      <c r="L590" s="4" t="e">
        <f>주문[수량]*주문[단가]</f>
        <v>#N/A</v>
      </c>
      <c r="M590" s="4"/>
      <c r="N590" s="20" t="str">
        <f t="array" ref="N59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송면어_점_(찜용)_1.5kg____</v>
      </c>
      <c r="O590" s="20" t="str">
        <f>주문[[#This Row],[식사시간]]&amp;"_"&amp;주문[[#This Row],[상품]]&amp;"_"&amp;주문[[#This Row],[단위]]*주문[[#This Row],[수량]]&amp;"kg"&amp;"_"&amp;주문[[#This Row],[확정여부]]</f>
        <v>점심_갈비(돈육)_1.5kg_</v>
      </c>
      <c r="P590" s="3" t="str">
        <f t="array" ref="P590">주문[[#This Row],[돈육두께]]&amp;"*"&amp;주문[[#This Row],[돈육가로]]&amp;"*"&amp;주문[[#This Row],[돈육세로]]</f>
        <v>**</v>
      </c>
      <c r="R590" s="70">
        <v>44651</v>
      </c>
      <c r="S590" s="2">
        <f>VLOOKUP(주문[[#This Row],[상품]],품목단위,2,FALSE)</f>
        <v>301109</v>
      </c>
    </row>
    <row r="591" spans="1:19" ht="12">
      <c r="A591" s="1">
        <v>44672</v>
      </c>
      <c r="B591" s="20" t="s">
        <v>31</v>
      </c>
      <c r="C591" s="3" t="s">
        <v>877</v>
      </c>
      <c r="D591" s="1" t="s">
        <v>121</v>
      </c>
      <c r="E591" s="1" t="s">
        <v>382</v>
      </c>
      <c r="F591" s="44" t="s">
        <v>568</v>
      </c>
      <c r="I591" s="15">
        <f>VLOOKUP(주문[[#This Row],[상품]],품목단위,3,0)</f>
        <v>1</v>
      </c>
      <c r="J591" s="21" t="e">
        <f>LOOKUP(2,1/((상품자료[상품]=D591)*(상품자료[단위]=I591)*(상품자료[등록일]&lt;=Q591)),상품자료[단가])</f>
        <v>#N/A</v>
      </c>
      <c r="K591" s="3">
        <v>2</v>
      </c>
      <c r="L591" s="4" t="e">
        <f>주문[수량]*주문[단가]</f>
        <v>#N/A</v>
      </c>
      <c r="M591" s="4"/>
      <c r="N591" s="20" t="str">
        <f t="array" ref="N59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전원어_점_(볶음)_2kg_얇게___</v>
      </c>
      <c r="O591" s="20" t="str">
        <f>주문[[#This Row],[식사시간]]&amp;"_"&amp;주문[[#This Row],[상품]]&amp;"_"&amp;주문[[#This Row],[단위]]*주문[[#This Row],[수량]]&amp;"kg"&amp;"_"&amp;주문[[#This Row],[확정여부]]</f>
        <v>점심_앞다리(돈육)_2kg_</v>
      </c>
      <c r="P591" s="3" t="str">
        <f t="array" ref="P591">주문[[#This Row],[돈육두께]]&amp;"*"&amp;주문[[#This Row],[돈육가로]]&amp;"*"&amp;주문[[#This Row],[돈육세로]]</f>
        <v>얇게**</v>
      </c>
      <c r="R591" s="70">
        <v>44651</v>
      </c>
      <c r="S591" s="2">
        <f>VLOOKUP(주문[[#This Row],[상품]],품목단위,2,FALSE)</f>
        <v>301103</v>
      </c>
    </row>
    <row r="592" spans="1:19" ht="12">
      <c r="A592" s="1">
        <v>44656</v>
      </c>
      <c r="B592" s="20" t="s">
        <v>31</v>
      </c>
      <c r="C592" s="3" t="s">
        <v>877</v>
      </c>
      <c r="D592" s="1" t="s">
        <v>124</v>
      </c>
      <c r="E592" s="1" t="s">
        <v>382</v>
      </c>
      <c r="F592" s="44" t="s">
        <v>884</v>
      </c>
      <c r="I592" s="15">
        <f>VLOOKUP(주문[[#This Row],[상품]],품목단위,3,0)</f>
        <v>1</v>
      </c>
      <c r="J592" s="21" t="e">
        <f>LOOKUP(2,1/((상품자료[상품]=D592)*(상품자료[단위]=I592)*(상품자료[등록일]&lt;=Q592)),상품자료[단가])</f>
        <v>#N/A</v>
      </c>
      <c r="K592" s="3">
        <v>2</v>
      </c>
      <c r="L592" s="4" t="e">
        <f>주문[수량]*주문[단가]</f>
        <v>#N/A</v>
      </c>
      <c r="M592" s="4"/>
      <c r="N592" s="20" t="str">
        <f t="array" ref="N592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전원어_점_(볶음)_2kg_채썰기___</v>
      </c>
      <c r="O592" s="20" t="str">
        <f>주문[[#This Row],[식사시간]]&amp;"_"&amp;주문[[#This Row],[상품]]&amp;"_"&amp;주문[[#This Row],[단위]]*주문[[#This Row],[수량]]&amp;"kg"&amp;"_"&amp;주문[[#This Row],[확정여부]]</f>
        <v>점심_안심(돈육)_2kg_</v>
      </c>
      <c r="P592" s="3" t="str">
        <f t="array" ref="P592">주문[[#This Row],[돈육두께]]&amp;"*"&amp;주문[[#This Row],[돈육가로]]&amp;"*"&amp;주문[[#This Row],[돈육세로]]</f>
        <v>채썰기**</v>
      </c>
      <c r="R592" s="70">
        <v>44651</v>
      </c>
      <c r="S592" s="2">
        <f>VLOOKUP(주문[[#This Row],[상품]],품목단위,2,FALSE)</f>
        <v>301106</v>
      </c>
    </row>
    <row r="593" spans="1:19" ht="12">
      <c r="A593" s="1">
        <v>44666</v>
      </c>
      <c r="B593" s="20" t="s">
        <v>31</v>
      </c>
      <c r="C593" s="3" t="s">
        <v>877</v>
      </c>
      <c r="D593" s="1" t="s">
        <v>124</v>
      </c>
      <c r="E593" s="1" t="s">
        <v>140</v>
      </c>
      <c r="F593" s="44" t="s">
        <v>884</v>
      </c>
      <c r="I593" s="15">
        <f>VLOOKUP(주문[[#This Row],[상품]],품목단위,3,0)</f>
        <v>1</v>
      </c>
      <c r="J593" s="21" t="e">
        <f>LOOKUP(2,1/((상품자료[상품]=D593)*(상품자료[단위]=I593)*(상품자료[등록일]&lt;=Q593)),상품자료[단가])</f>
        <v>#N/A</v>
      </c>
      <c r="K593" s="3">
        <v>1</v>
      </c>
      <c r="L593" s="4" t="e">
        <f>주문[수량]*주문[단가]</f>
        <v>#N/A</v>
      </c>
      <c r="M593" s="4"/>
      <c r="N593" s="20" t="str">
        <f t="array" ref="N593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전원어_점_(잡채)_1kg_채썰기___</v>
      </c>
      <c r="O593" s="20" t="str">
        <f>주문[[#This Row],[식사시간]]&amp;"_"&amp;주문[[#This Row],[상품]]&amp;"_"&amp;주문[[#This Row],[단위]]*주문[[#This Row],[수량]]&amp;"kg"&amp;"_"&amp;주문[[#This Row],[확정여부]]</f>
        <v>점심_안심(돈육)_1kg_</v>
      </c>
      <c r="P593" s="3" t="str">
        <f t="array" ref="P593">주문[[#This Row],[돈육두께]]&amp;"*"&amp;주문[[#This Row],[돈육가로]]&amp;"*"&amp;주문[[#This Row],[돈육세로]]</f>
        <v>채썰기**</v>
      </c>
      <c r="R593" s="70">
        <v>44651</v>
      </c>
      <c r="S593" s="2">
        <f>VLOOKUP(주문[[#This Row],[상품]],품목단위,2,FALSE)</f>
        <v>301106</v>
      </c>
    </row>
    <row r="594" spans="1:19" ht="12">
      <c r="A594" s="1">
        <v>44670</v>
      </c>
      <c r="B594" s="20" t="s">
        <v>31</v>
      </c>
      <c r="C594" s="3" t="s">
        <v>877</v>
      </c>
      <c r="D594" s="1" t="s">
        <v>125</v>
      </c>
      <c r="E594" s="1" t="s">
        <v>410</v>
      </c>
      <c r="F594" s="44" t="s">
        <v>885</v>
      </c>
      <c r="I594" s="15">
        <f>VLOOKUP(주문[[#This Row],[상품]],품목단위,3,0)</f>
        <v>1</v>
      </c>
      <c r="J594" s="21" t="e">
        <f>LOOKUP(2,1/((상품자료[상품]=D594)*(상품자료[단위]=I594)*(상품자료[등록일]&lt;=Q594)),상품자료[단가])</f>
        <v>#N/A</v>
      </c>
      <c r="K594" s="3">
        <v>1</v>
      </c>
      <c r="L594" s="4" t="e">
        <f>주문[수량]*주문[단가]</f>
        <v>#N/A</v>
      </c>
      <c r="M594" s="4"/>
      <c r="N594" s="20" t="str">
        <f t="array" ref="N594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전원어_점_(갈아)_1kg_전___</v>
      </c>
      <c r="O594" s="20" t="str">
        <f>주문[[#This Row],[식사시간]]&amp;"_"&amp;주문[[#This Row],[상품]]&amp;"_"&amp;주문[[#This Row],[단위]]*주문[[#This Row],[수량]]&amp;"kg"&amp;"_"&amp;주문[[#This Row],[확정여부]]</f>
        <v>점심_뒷다리(돈육)_1kg_</v>
      </c>
      <c r="P594" s="3" t="str">
        <f t="array" ref="P594">주문[[#This Row],[돈육두께]]&amp;"*"&amp;주문[[#This Row],[돈육가로]]&amp;"*"&amp;주문[[#This Row],[돈육세로]]</f>
        <v>전**</v>
      </c>
      <c r="R594" s="70">
        <v>44651</v>
      </c>
      <c r="S594" s="2">
        <f>VLOOKUP(주문[[#This Row],[상품]],품목단위,2,FALSE)</f>
        <v>301107</v>
      </c>
    </row>
    <row r="595" spans="1:19" ht="12">
      <c r="A595" s="1">
        <v>44662</v>
      </c>
      <c r="B595" s="20" t="s">
        <v>57</v>
      </c>
      <c r="C595" s="3" t="s">
        <v>17</v>
      </c>
      <c r="D595" s="1" t="s">
        <v>6</v>
      </c>
      <c r="I595" s="15">
        <f>VLOOKUP(주문[[#This Row],[상품]],품목단위,3,0)</f>
        <v>10</v>
      </c>
      <c r="J595" s="21">
        <f>LOOKUP(2,1/((상품자료[상품]=D595)*(상품자료[단위]=I595)*(상품자료[등록일]&lt;=Q595)),상품자료[단가])</f>
        <v>41000</v>
      </c>
      <c r="K595" s="3">
        <v>35</v>
      </c>
      <c r="L595" s="4">
        <f>주문[수량]*주문[단가]</f>
        <v>1435000</v>
      </c>
      <c r="M595" s="4"/>
      <c r="N595" s="20" t="str">
        <f t="array" ref="N595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괴산고_점_()_350kg____</v>
      </c>
      <c r="O595" s="20" t="str">
        <f>주문[[#This Row],[식사시간]]&amp;"_"&amp;주문[[#This Row],[상품]]&amp;"_"&amp;주문[[#This Row],[단위]]*주문[[#This Row],[수량]]&amp;"kg"&amp;"_"&amp;주문[[#This Row],[확정여부]]</f>
        <v>점심_백미(유)_350kg_</v>
      </c>
      <c r="P595" s="3" t="str">
        <f t="array" ref="P595">주문[[#This Row],[돈육두께]]&amp;"*"&amp;주문[[#This Row],[돈육가로]]&amp;"*"&amp;주문[[#This Row],[돈육세로]]</f>
        <v>**</v>
      </c>
      <c r="Q595" s="70">
        <v>44662</v>
      </c>
      <c r="S595" s="2" t="str">
        <f>VLOOKUP(주문[[#This Row],[상품]],품목단위,2,FALSE)</f>
        <v>gs00079</v>
      </c>
    </row>
    <row r="596" spans="1:19" ht="12">
      <c r="A596" s="1">
        <v>44662</v>
      </c>
      <c r="B596" s="20" t="s">
        <v>57</v>
      </c>
      <c r="C596" s="3" t="s">
        <v>887</v>
      </c>
      <c r="D596" s="1" t="s">
        <v>26</v>
      </c>
      <c r="I596" s="15">
        <f>VLOOKUP(주문[[#This Row],[상품]],품목단위,3,0)</f>
        <v>10</v>
      </c>
      <c r="J596" s="21">
        <f>LOOKUP(2,1/((상품자료[상품]=D596)*(상품자료[단위]=I596)*(상품자료[등록일]&lt;=Q596)),상품자료[단가])</f>
        <v>42500</v>
      </c>
      <c r="K596" s="3">
        <v>5</v>
      </c>
      <c r="L596" s="4">
        <f>주문[수량]*주문[단가]</f>
        <v>212500</v>
      </c>
      <c r="M596" s="4"/>
      <c r="N596" s="20" t="str">
        <f t="array" ref="N596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괴산고_점_()_50kg____</v>
      </c>
      <c r="O596" s="20" t="str">
        <f>주문[[#This Row],[식사시간]]&amp;"_"&amp;주문[[#This Row],[상품]]&amp;"_"&amp;주문[[#This Row],[단위]]*주문[[#This Row],[수량]]&amp;"kg"&amp;"_"&amp;주문[[#This Row],[확정여부]]</f>
        <v>점심_찹쌀백미(유)_50kg_</v>
      </c>
      <c r="P596" s="3" t="str">
        <f t="array" ref="P596">주문[[#This Row],[돈육두께]]&amp;"*"&amp;주문[[#This Row],[돈육가로]]&amp;"*"&amp;주문[[#This Row],[돈육세로]]</f>
        <v>**</v>
      </c>
      <c r="Q596" s="70">
        <v>44662</v>
      </c>
      <c r="S596" s="2" t="str">
        <f>VLOOKUP(주문[[#This Row],[상품]],품목단위,2,FALSE)</f>
        <v>gs00148</v>
      </c>
    </row>
    <row r="597" spans="1:19" ht="12">
      <c r="A597" s="1">
        <v>44665</v>
      </c>
      <c r="B597" s="20" t="s">
        <v>39</v>
      </c>
      <c r="C597" s="3" t="s">
        <v>887</v>
      </c>
      <c r="D597" s="1" t="s">
        <v>6</v>
      </c>
      <c r="I597" s="15">
        <f>VLOOKUP(주문[[#This Row],[상품]],품목단위,3,0)</f>
        <v>10</v>
      </c>
      <c r="J597" s="21" t="e">
        <f>LOOKUP(2,1/((상품자료[상품]=D597)*(상품자료[단위]=I597)*(상품자료[등록일]&lt;=Q597)),상품자료[단가])</f>
        <v>#N/A</v>
      </c>
      <c r="K597" s="3">
        <v>8</v>
      </c>
      <c r="L597" s="4" t="e">
        <f>주문[수량]*주문[단가]</f>
        <v>#N/A</v>
      </c>
      <c r="M597" s="4"/>
      <c r="N597" s="20" t="str">
        <f t="array" ref="N597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성신유_점_()_80kg____</v>
      </c>
      <c r="O597" s="20" t="str">
        <f>주문[[#This Row],[식사시간]]&amp;"_"&amp;주문[[#This Row],[상품]]&amp;"_"&amp;주문[[#This Row],[단위]]*주문[[#This Row],[수량]]&amp;"kg"&amp;"_"&amp;주문[[#This Row],[확정여부]]</f>
        <v>점심_백미(유)_80kg_</v>
      </c>
      <c r="P597" s="3" t="str">
        <f t="array" ref="P597">주문[[#This Row],[돈육두께]]&amp;"*"&amp;주문[[#This Row],[돈육가로]]&amp;"*"&amp;주문[[#This Row],[돈육세로]]</f>
        <v>**</v>
      </c>
      <c r="S597" s="2" t="str">
        <f>VLOOKUP(주문[[#This Row],[상품]],품목단위,2,FALSE)</f>
        <v>gs00079</v>
      </c>
    </row>
    <row r="598" spans="1:19" ht="12">
      <c r="A598" s="1">
        <v>44665</v>
      </c>
      <c r="B598" s="20" t="s">
        <v>39</v>
      </c>
      <c r="C598" s="3" t="s">
        <v>887</v>
      </c>
      <c r="D598" s="1" t="s">
        <v>26</v>
      </c>
      <c r="I598" s="15">
        <f>VLOOKUP(주문[[#This Row],[상품]],품목단위,3,0)</f>
        <v>10</v>
      </c>
      <c r="J598" s="21" t="e">
        <f>LOOKUP(2,1/((상품자료[상품]=D598)*(상품자료[단위]=I598)*(상품자료[등록일]&lt;=Q598)),상품자료[단가])</f>
        <v>#N/A</v>
      </c>
      <c r="K598" s="3">
        <v>1</v>
      </c>
      <c r="L598" s="4" t="e">
        <f>주문[수량]*주문[단가]</f>
        <v>#N/A</v>
      </c>
      <c r="M598" s="4"/>
      <c r="N598" s="20" t="str">
        <f t="array" ref="N598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성신유_점_()_10kg____</v>
      </c>
      <c r="O598" s="20" t="str">
        <f>주문[[#This Row],[식사시간]]&amp;"_"&amp;주문[[#This Row],[상품]]&amp;"_"&amp;주문[[#This Row],[단위]]*주문[[#This Row],[수량]]&amp;"kg"&amp;"_"&amp;주문[[#This Row],[확정여부]]</f>
        <v>점심_찹쌀백미(유)_10kg_</v>
      </c>
      <c r="P598" s="3" t="str">
        <f t="array" ref="P598">주문[[#This Row],[돈육두께]]&amp;"*"&amp;주문[[#This Row],[돈육가로]]&amp;"*"&amp;주문[[#This Row],[돈육세로]]</f>
        <v>**</v>
      </c>
      <c r="S598" s="2" t="str">
        <f>VLOOKUP(주문[[#This Row],[상품]],품목단위,2,FALSE)</f>
        <v>gs00148</v>
      </c>
    </row>
    <row r="599" spans="1:19" ht="12">
      <c r="A599" s="1">
        <v>44671</v>
      </c>
      <c r="B599" s="20" t="s">
        <v>39</v>
      </c>
      <c r="C599" s="3" t="s">
        <v>17</v>
      </c>
      <c r="D599" s="1" t="s">
        <v>121</v>
      </c>
      <c r="E599" s="1" t="s">
        <v>142</v>
      </c>
      <c r="I599" s="15">
        <f>VLOOKUP(주문[[#This Row],[상품]],품목단위,3,0)</f>
        <v>1</v>
      </c>
      <c r="J599" s="21">
        <f>LOOKUP(2,1/((상품자료[상품]=D599)*(상품자료[단위]=I599)*(상품자료[등록일]&lt;=Q599)),상품자료[단가])</f>
        <v>14400</v>
      </c>
      <c r="K599" s="3">
        <v>4</v>
      </c>
      <c r="L599" s="4">
        <f>주문[수량]*주문[단가]</f>
        <v>57600</v>
      </c>
      <c r="M599" s="4"/>
      <c r="N599" s="20" t="str">
        <f t="array" ref="N599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성신유_점_(불고)_4kg____</v>
      </c>
      <c r="O599" s="20" t="str">
        <f>주문[[#This Row],[식사시간]]&amp;"_"&amp;주문[[#This Row],[상품]]&amp;"_"&amp;주문[[#This Row],[단위]]*주문[[#This Row],[수량]]&amp;"kg"&amp;"_"&amp;주문[[#This Row],[확정여부]]</f>
        <v>점심_앞다리(돈육)_4kg_</v>
      </c>
      <c r="P599" s="3" t="str">
        <f t="array" ref="P599">주문[[#This Row],[돈육두께]]&amp;"*"&amp;주문[[#This Row],[돈육가로]]&amp;"*"&amp;주문[[#This Row],[돈육세로]]</f>
        <v>**</v>
      </c>
      <c r="Q599" s="70">
        <v>44671</v>
      </c>
      <c r="R599" s="70">
        <v>44656</v>
      </c>
      <c r="S599" s="2">
        <f>VLOOKUP(주문[[#This Row],[상품]],품목단위,2,FALSE)</f>
        <v>301103</v>
      </c>
    </row>
    <row r="600" spans="1:19" ht="12">
      <c r="A600" s="1">
        <v>44664</v>
      </c>
      <c r="B600" s="20" t="s">
        <v>907</v>
      </c>
      <c r="C600" s="3" t="s">
        <v>908</v>
      </c>
      <c r="D600" s="1" t="s">
        <v>909</v>
      </c>
      <c r="I600" s="15">
        <f>VLOOKUP(주문[[#This Row],[상품]],품목단위,3,0)</f>
        <v>10</v>
      </c>
      <c r="J600" s="21" t="e">
        <f>LOOKUP(2,1/((상품자료[상품]=D600)*(상품자료[단위]=I600)*(상품자료[등록일]&lt;=Q600)),상품자료[단가])</f>
        <v>#N/A</v>
      </c>
      <c r="K600" s="3">
        <v>1</v>
      </c>
      <c r="L600" s="4" t="e">
        <f>주문[수량]*주문[단가]</f>
        <v>#N/A</v>
      </c>
      <c r="M600" s="4"/>
      <c r="N600" s="20" t="str">
        <f t="array" ref="N600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소망어_점_()_10kg____</v>
      </c>
      <c r="O600" s="20" t="str">
        <f>주문[[#This Row],[식사시간]]&amp;"_"&amp;주문[[#This Row],[상품]]&amp;"_"&amp;주문[[#This Row],[단위]]*주문[[#This Row],[수량]]&amp;"kg"&amp;"_"&amp;주문[[#This Row],[확정여부]]</f>
        <v>점심_백미(유)_10kg_</v>
      </c>
      <c r="P600" s="3" t="str">
        <f t="array" ref="P600">주문[[#This Row],[돈육두께]]&amp;"*"&amp;주문[[#This Row],[돈육가로]]&amp;"*"&amp;주문[[#This Row],[돈육세로]]</f>
        <v>**</v>
      </c>
      <c r="S600" s="2" t="str">
        <f>VLOOKUP(주문[[#This Row],[상품]],품목단위,2,FALSE)</f>
        <v>gs00079</v>
      </c>
    </row>
    <row r="601" spans="1:19" ht="12">
      <c r="A601" s="1">
        <v>44664</v>
      </c>
      <c r="B601" s="20" t="s">
        <v>907</v>
      </c>
      <c r="C601" s="3" t="s">
        <v>908</v>
      </c>
      <c r="D601" s="1" t="s">
        <v>10</v>
      </c>
      <c r="I601" s="15">
        <f>VLOOKUP(주문[[#This Row],[상품]],품목단위,3,0)</f>
        <v>1</v>
      </c>
      <c r="J601" s="21" t="e">
        <f>LOOKUP(2,1/((상품자료[상품]=D601)*(상품자료[단위]=I601)*(상품자료[등록일]&lt;=Q601)),상품자료[단가])</f>
        <v>#N/A</v>
      </c>
      <c r="K601" s="3">
        <v>1</v>
      </c>
      <c r="L601" s="4" t="e">
        <f>주문[수량]*주문[단가]</f>
        <v>#N/A</v>
      </c>
      <c r="M601" s="4"/>
      <c r="N601" s="20" t="str">
        <f t="array" ref="N601">LEFT(주문[[#This Row],[주문처]],3)&amp;"_"&amp;LEFT(주문[[#This Row],[식사시간]],1)&amp;"_"&amp;"("&amp;LEFT(주문[[#This Row],[식품속성]],2)&amp;")"&amp;"_"&amp;주문[[#This Row],[단위]]*주문[[#This Row],[수량]]&amp;"kg"&amp;"_"&amp;주문[[#This Row],[돈육두께]]&amp;"_"&amp;주문[[#This Row],[돈육가로]]&amp;"_"&amp;주문[[#This Row],[돈육세로]]&amp;"_"&amp;주문[[#This Row],[확정여부]]</f>
        <v>소망어_점_()_1kg____</v>
      </c>
      <c r="O601" s="20" t="str">
        <f>주문[[#This Row],[식사시간]]&amp;"_"&amp;주문[[#This Row],[상품]]&amp;"_"&amp;주문[[#This Row],[단위]]*주문[[#This Row],[수량]]&amp;"kg"&amp;"_"&amp;주문[[#This Row],[확정여부]]</f>
        <v>점심_고춧가루(유)_1kg_</v>
      </c>
      <c r="P601" s="3" t="str">
        <f t="array" ref="P601">주문[[#This Row],[돈육두께]]&amp;"*"&amp;주문[[#This Row],[돈육가로]]&amp;"*"&amp;주문[[#This Row],[돈육세로]]</f>
        <v>**</v>
      </c>
      <c r="S601" s="2" t="str">
        <f>VLOOKUP(주문[[#This Row],[상품]],품목단위,2,FALSE)</f>
        <v>gs00012</v>
      </c>
    </row>
  </sheetData>
  <phoneticPr fontId="1" type="noConversion"/>
  <conditionalFormatting sqref="A2:P2 A534:E535 G534:I535 A3:I533 K3:P535 J3:J599">
    <cfRule type="expression" dxfId="73" priority="8">
      <formula>$M2="취소"</formula>
    </cfRule>
  </conditionalFormatting>
  <conditionalFormatting sqref="B60">
    <cfRule type="expression" dxfId="72" priority="7">
      <formula>$M60="취소"</formula>
    </cfRule>
  </conditionalFormatting>
  <conditionalFormatting sqref="B63">
    <cfRule type="expression" dxfId="71" priority="6">
      <formula>$M63="취소"</formula>
    </cfRule>
  </conditionalFormatting>
  <conditionalFormatting sqref="B64">
    <cfRule type="expression" dxfId="70" priority="5">
      <formula>$M64="취소"</formula>
    </cfRule>
  </conditionalFormatting>
  <conditionalFormatting sqref="B64">
    <cfRule type="expression" dxfId="69" priority="4">
      <formula>$M64="취소"</formula>
    </cfRule>
  </conditionalFormatting>
  <conditionalFormatting sqref="B66">
    <cfRule type="expression" dxfId="68" priority="3">
      <formula>$M66="취소"</formula>
    </cfRule>
  </conditionalFormatting>
  <conditionalFormatting sqref="B67">
    <cfRule type="expression" dxfId="67" priority="2">
      <formula>$M67="취소"</formula>
    </cfRule>
  </conditionalFormatting>
  <dataValidations count="20">
    <dataValidation allowBlank="1" showInputMessage="1" showErrorMessage="1" promptTitle="납기일" prompt="작성예 2021-11-1_x000a_토,일요일은 입력제한이 걸려있습니다" sqref="A1" xr:uid="{00000000-0002-0000-0000-000000000000}"/>
    <dataValidation allowBlank="1" showInputMessage="1" showErrorMessage="1" promptTitle="주문처" prompt="드롭박스를 선택하시거나 기관명을 오타없이 정확하게 입력하세요" sqref="B1" xr:uid="{00000000-0002-0000-0000-000001000000}"/>
    <dataValidation allowBlank="1" showInputMessage="1" showErrorMessage="1" promptTitle="식사시간" prompt="일반적인 경우 &quot;공통&quot;을 선택하시고_x000a_기타 경우 &quot;아침&quot;,&quot;점심&quot;,&quot;저녁&quot;을 선택하세요" sqref="C1" xr:uid="{00000000-0002-0000-0000-000002000000}"/>
    <dataValidation allowBlank="1" showInputMessage="1" showErrorMessage="1" promptTitle="상품" prompt="발주하시고자 하는 친환경 품목을 선택하세요" sqref="D1" xr:uid="{00000000-0002-0000-0000-000003000000}"/>
    <dataValidation allowBlank="1" showInputMessage="1" showErrorMessage="1" promptTitle="식품속성" prompt="돈육의 경우 &quot;식품사용용도 및 속성&quot;을 선택하세요_x000a_만일 해당속성이 없을 경우 &quot;상품자료&quot;sheet에 추가입력 가능합니다  " sqref="E1" xr:uid="{00000000-0002-0000-0000-000004000000}"/>
    <dataValidation allowBlank="1" showInputMessage="1" showErrorMessage="1" promptTitle="돈육두께" prompt="고기를 절단할 고기 두께를 선택해 주세요_x000a_3mm,9mm 만 가능합니다_x000a_" sqref="F1" xr:uid="{00000000-0002-0000-0000-000005000000}"/>
    <dataValidation allowBlank="1" showInputMessage="1" showErrorMessage="1" promptTitle="돈육가로" prompt="절단할 고기의 가로 길이 크기를 입력해 주세요_x000a_입력단위는 mm입니다" sqref="G1" xr:uid="{00000000-0002-0000-0000-000006000000}"/>
    <dataValidation allowBlank="1" showInputMessage="1" showErrorMessage="1" promptTitle="돈육세로" prompt="절달할 고기의 세로 길이를 입력해 주세요_x000a_입력단위는 mm 입니다" sqref="H1" xr:uid="{00000000-0002-0000-0000-000007000000}"/>
    <dataValidation allowBlank="1" showInputMessage="1" showErrorMessage="1" promptTitle="단위" prompt="상품자료 sheet에서 자동 복사해 옵니다_x000a_별도입력필요가 없습니다" sqref="I1" xr:uid="{00000000-0002-0000-0000-000008000000}"/>
    <dataValidation allowBlank="1" showInputMessage="1" showErrorMessage="1" promptTitle="단가" prompt="상품자료sheet에서 자동복사해 옵니다_x000a_납기일기준 최근에 등록된 단가를 복사해 옵니다" sqref="J1" xr:uid="{00000000-0002-0000-0000-000009000000}"/>
    <dataValidation allowBlank="1" showInputMessage="1" showErrorMessage="1" promptTitle="수량" prompt="필요한 수량을 입력해 주세요" sqref="K1" xr:uid="{00000000-0002-0000-0000-00000A000000}"/>
    <dataValidation allowBlank="1" showInputMessage="1" showErrorMessage="1" promptTitle="금액" prompt="자동계산 됩니다" sqref="L1" xr:uid="{00000000-0002-0000-0000-00000B000000}"/>
    <dataValidation allowBlank="1" showInputMessage="1" showErrorMessage="1" promptTitle="확정여부" prompt="&quot;확정&quot;입력시 주문조회sheet에서 계산집계를 합니다_x000a_&quot;취소&quot;입력시 주문조회sheet에서 계산되지 않습니다" sqref="M1" xr:uid="{00000000-0002-0000-0000-00000C000000}"/>
    <dataValidation type="list" allowBlank="1" showInputMessage="1" showErrorMessage="1" sqref="F204 F207:F213 F223 F225 F227 F230:F232 F2:F201" xr:uid="{00000000-0002-0000-0000-00000D000000}">
      <formula1>INDIRECT("돈육두께[돈육두께]")</formula1>
    </dataValidation>
    <dataValidation type="list" allowBlank="1" showInputMessage="1" showErrorMessage="1" sqref="C2:C601" xr:uid="{00000000-0002-0000-0000-00000E000000}">
      <formula1>INDIRECT("식사기간[식사시간]")</formula1>
    </dataValidation>
    <dataValidation type="custom" operator="notBetween" allowBlank="1" showInputMessage="1" showErrorMessage="1" errorTitle="주말출고 불가합니다" error="토요일 혹은 일요일 입니다" sqref="A2:A601" xr:uid="{00000000-0002-0000-0000-00000F000000}">
      <formula1>AND(WEEKDAY(A2)&lt;&gt;7,WEEKDAY(A2)&lt;&gt;1)</formula1>
    </dataValidation>
    <dataValidation type="list" allowBlank="1" showInputMessage="1" showErrorMessage="1" sqref="B2:B601" xr:uid="{00000000-0002-0000-0000-000010000000}">
      <formula1>INDIRECT("주문처[주문처]")</formula1>
    </dataValidation>
    <dataValidation type="list" allowBlank="1" showInputMessage="1" showErrorMessage="1" sqref="D2:D601" xr:uid="{00000000-0002-0000-0000-000011000000}">
      <formula1>INDIRECT("상품[상품]")</formula1>
    </dataValidation>
    <dataValidation type="list" showInputMessage="1" showErrorMessage="1" sqref="M2:M601" xr:uid="{00000000-0002-0000-0000-000012000000}">
      <formula1>INDIRECT("확정여부[확정여부]")</formula1>
    </dataValidation>
    <dataValidation type="list" allowBlank="1" showInputMessage="1" showErrorMessage="1" sqref="E2:E601" xr:uid="{00000000-0002-0000-0000-000013000000}">
      <formula1>INDIRECT("표5[식품속성]")</formula1>
    </dataValidation>
  </dataValidations>
  <pageMargins left="0.7" right="0.7" top="0.75" bottom="0.75" header="0.3" footer="0.3"/>
  <pageSetup paperSize="9" scale="74" fitToHeight="0" orientation="landscape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O22"/>
  <sheetViews>
    <sheetView zoomScale="80" zoomScaleNormal="80" workbookViewId="0">
      <pane xSplit="2" ySplit="4" topLeftCell="K5" activePane="bottomRight" state="frozen"/>
      <selection pane="topRight" activeCell="C1" sqref="C1"/>
      <selection pane="bottomLeft" activeCell="A5" sqref="A5"/>
      <selection pane="bottomRight" activeCell="N13" sqref="N13"/>
    </sheetView>
  </sheetViews>
  <sheetFormatPr defaultRowHeight="16.5"/>
  <cols>
    <col min="1" max="1" width="1.125" customWidth="1"/>
    <col min="2" max="2" width="14.25" customWidth="1"/>
    <col min="3" max="3" width="30.125" customWidth="1"/>
    <col min="4" max="4" width="36.625" customWidth="1"/>
    <col min="5" max="5" width="32.625" customWidth="1"/>
    <col min="6" max="6" width="30.25" customWidth="1"/>
    <col min="7" max="7" width="29.125" customWidth="1"/>
    <col min="8" max="8" width="28.625" customWidth="1"/>
    <col min="9" max="9" width="28.25" customWidth="1"/>
    <col min="10" max="10" width="31.375" customWidth="1"/>
    <col min="11" max="11" width="36.125" customWidth="1"/>
    <col min="12" max="15" width="25.625" customWidth="1"/>
    <col min="16" max="16" width="34.125" customWidth="1"/>
    <col min="17" max="18" width="31" customWidth="1"/>
    <col min="19" max="19" width="25.625" customWidth="1"/>
    <col min="20" max="20" width="33.875" customWidth="1"/>
    <col min="21" max="22" width="25.625" customWidth="1"/>
    <col min="23" max="23" width="29.5" customWidth="1"/>
    <col min="24" max="25" width="25.625" customWidth="1"/>
    <col min="26" max="26" width="31" customWidth="1"/>
    <col min="27" max="28" width="25.625" customWidth="1"/>
    <col min="29" max="29" width="34.25" customWidth="1"/>
    <col min="30" max="30" width="28.875" customWidth="1"/>
    <col min="31" max="31" width="25.625" customWidth="1"/>
    <col min="32" max="32" width="34" customWidth="1"/>
    <col min="33" max="33" width="25.625" customWidth="1"/>
  </cols>
  <sheetData>
    <row r="1" spans="2:41" ht="27.75" customHeight="1" thickBot="1">
      <c r="B1" s="22">
        <v>44652</v>
      </c>
      <c r="C1" s="130"/>
      <c r="D1" s="130"/>
      <c r="E1" s="130">
        <v>4</v>
      </c>
      <c r="F1" s="130"/>
      <c r="G1" s="198" t="s">
        <v>876</v>
      </c>
      <c r="H1" s="130"/>
      <c r="I1" s="130"/>
      <c r="J1" s="198" t="s">
        <v>879</v>
      </c>
      <c r="K1" s="130">
        <v>16</v>
      </c>
      <c r="L1" s="199" t="s">
        <v>873</v>
      </c>
      <c r="M1" s="130"/>
      <c r="N1" s="130"/>
      <c r="O1" s="130"/>
      <c r="P1" s="130"/>
      <c r="Q1" s="130">
        <v>10</v>
      </c>
      <c r="R1" s="130"/>
      <c r="S1" s="130"/>
      <c r="T1" s="130">
        <v>37</v>
      </c>
      <c r="U1" s="130"/>
      <c r="V1" s="130"/>
      <c r="W1" s="130"/>
      <c r="X1" s="130"/>
      <c r="Y1" s="130"/>
      <c r="Z1" s="131"/>
      <c r="AA1" s="132"/>
      <c r="AB1" s="133"/>
      <c r="AC1" s="46"/>
      <c r="AD1" s="46"/>
      <c r="AE1" s="46"/>
      <c r="AF1" s="46"/>
      <c r="AG1" s="47"/>
    </row>
    <row r="2" spans="2:41" s="51" customFormat="1" ht="24" customHeight="1" thickBot="1">
      <c r="B2" s="48"/>
      <c r="C2" s="49" t="str">
        <f>TEXT(C4,"aaa")</f>
        <v>금</v>
      </c>
      <c r="D2" s="49" t="str">
        <f t="shared" ref="D2:AG2" si="0">TEXT(D4,"aaa")</f>
        <v>토</v>
      </c>
      <c r="E2" s="49" t="str">
        <f t="shared" si="0"/>
        <v>일</v>
      </c>
      <c r="F2" s="49" t="str">
        <f t="shared" si="0"/>
        <v>월</v>
      </c>
      <c r="G2" s="49" t="str">
        <f t="shared" si="0"/>
        <v>화</v>
      </c>
      <c r="H2" s="49" t="str">
        <f t="shared" si="0"/>
        <v>수</v>
      </c>
      <c r="I2" s="49" t="str">
        <f t="shared" si="0"/>
        <v>목</v>
      </c>
      <c r="J2" s="49" t="str">
        <f t="shared" si="0"/>
        <v>금</v>
      </c>
      <c r="K2" s="49" t="str">
        <f t="shared" si="0"/>
        <v>토</v>
      </c>
      <c r="L2" s="49" t="str">
        <f t="shared" si="0"/>
        <v>일</v>
      </c>
      <c r="M2" s="49" t="str">
        <f t="shared" si="0"/>
        <v>월</v>
      </c>
      <c r="N2" s="49" t="str">
        <f t="shared" si="0"/>
        <v>화</v>
      </c>
      <c r="O2" s="49" t="str">
        <f t="shared" si="0"/>
        <v>수</v>
      </c>
      <c r="P2" s="49" t="str">
        <f t="shared" si="0"/>
        <v>목</v>
      </c>
      <c r="Q2" s="49" t="str">
        <f t="shared" si="0"/>
        <v>금</v>
      </c>
      <c r="R2" s="49" t="str">
        <f t="shared" si="0"/>
        <v>토</v>
      </c>
      <c r="S2" s="49" t="str">
        <f t="shared" si="0"/>
        <v>일</v>
      </c>
      <c r="T2" s="49" t="str">
        <f t="shared" si="0"/>
        <v>월</v>
      </c>
      <c r="U2" s="49" t="str">
        <f t="shared" si="0"/>
        <v>화</v>
      </c>
      <c r="V2" s="49" t="str">
        <f t="shared" si="0"/>
        <v>수</v>
      </c>
      <c r="W2" s="49" t="str">
        <f t="shared" si="0"/>
        <v>목</v>
      </c>
      <c r="X2" s="49" t="str">
        <f t="shared" si="0"/>
        <v>금</v>
      </c>
      <c r="Y2" s="49" t="str">
        <f t="shared" si="0"/>
        <v>토</v>
      </c>
      <c r="Z2" s="49" t="str">
        <f t="shared" si="0"/>
        <v>일</v>
      </c>
      <c r="AA2" s="49" t="str">
        <f t="shared" si="0"/>
        <v>월</v>
      </c>
      <c r="AB2" s="49" t="str">
        <f t="shared" si="0"/>
        <v>화</v>
      </c>
      <c r="AC2" s="49" t="str">
        <f t="shared" si="0"/>
        <v>수</v>
      </c>
      <c r="AD2" s="49" t="str">
        <f t="shared" si="0"/>
        <v>목</v>
      </c>
      <c r="AE2" s="49" t="str">
        <f t="shared" si="0"/>
        <v>금</v>
      </c>
      <c r="AF2" s="49" t="str">
        <f t="shared" si="0"/>
        <v>토</v>
      </c>
      <c r="AG2" s="50" t="str">
        <f t="shared" si="0"/>
        <v>일</v>
      </c>
    </row>
    <row r="3" spans="2:41" ht="1.5" customHeight="1" thickBot="1"/>
    <row r="4" spans="2:41" s="52" customFormat="1" ht="21" customHeight="1">
      <c r="B4" s="54"/>
      <c r="C4" s="55">
        <f>B1</f>
        <v>44652</v>
      </c>
      <c r="D4" s="55">
        <f>C4+1</f>
        <v>44653</v>
      </c>
      <c r="E4" s="55">
        <f t="shared" ref="E4:AG4" si="1">D4+1</f>
        <v>44654</v>
      </c>
      <c r="F4" s="55">
        <f t="shared" si="1"/>
        <v>44655</v>
      </c>
      <c r="G4" s="55">
        <f t="shared" si="1"/>
        <v>44656</v>
      </c>
      <c r="H4" s="55">
        <f t="shared" si="1"/>
        <v>44657</v>
      </c>
      <c r="I4" s="55">
        <f t="shared" si="1"/>
        <v>44658</v>
      </c>
      <c r="J4" s="55">
        <f t="shared" si="1"/>
        <v>44659</v>
      </c>
      <c r="K4" s="55">
        <f t="shared" si="1"/>
        <v>44660</v>
      </c>
      <c r="L4" s="55">
        <f t="shared" si="1"/>
        <v>44661</v>
      </c>
      <c r="M4" s="55">
        <f t="shared" si="1"/>
        <v>44662</v>
      </c>
      <c r="N4" s="55">
        <f t="shared" si="1"/>
        <v>44663</v>
      </c>
      <c r="O4" s="55">
        <f t="shared" si="1"/>
        <v>44664</v>
      </c>
      <c r="P4" s="55">
        <f t="shared" si="1"/>
        <v>44665</v>
      </c>
      <c r="Q4" s="55">
        <f>P4+1</f>
        <v>44666</v>
      </c>
      <c r="R4" s="55">
        <f t="shared" si="1"/>
        <v>44667</v>
      </c>
      <c r="S4" s="55">
        <f t="shared" si="1"/>
        <v>44668</v>
      </c>
      <c r="T4" s="55">
        <f t="shared" si="1"/>
        <v>44669</v>
      </c>
      <c r="U4" s="55">
        <f t="shared" si="1"/>
        <v>44670</v>
      </c>
      <c r="V4" s="55">
        <f t="shared" si="1"/>
        <v>44671</v>
      </c>
      <c r="W4" s="55">
        <f t="shared" si="1"/>
        <v>44672</v>
      </c>
      <c r="X4" s="55">
        <f t="shared" si="1"/>
        <v>44673</v>
      </c>
      <c r="Y4" s="55">
        <f t="shared" si="1"/>
        <v>44674</v>
      </c>
      <c r="Z4" s="55">
        <f t="shared" si="1"/>
        <v>44675</v>
      </c>
      <c r="AA4" s="55">
        <f t="shared" si="1"/>
        <v>44676</v>
      </c>
      <c r="AB4" s="55">
        <f t="shared" si="1"/>
        <v>44677</v>
      </c>
      <c r="AC4" s="55">
        <f t="shared" si="1"/>
        <v>44678</v>
      </c>
      <c r="AD4" s="55">
        <f t="shared" si="1"/>
        <v>44679</v>
      </c>
      <c r="AE4" s="55">
        <f t="shared" si="1"/>
        <v>44680</v>
      </c>
      <c r="AF4" s="55">
        <f t="shared" si="1"/>
        <v>44681</v>
      </c>
      <c r="AG4" s="56">
        <f t="shared" si="1"/>
        <v>44682</v>
      </c>
    </row>
    <row r="5" spans="2:41" ht="156" customHeight="1">
      <c r="B5" s="53" t="s">
        <v>6</v>
      </c>
      <c r="C5" s="61" t="str">
        <f t="array" ref="C5">_xlfn.TEXTJOIN(CHAR(10),1,IF(C$4=주문[납기],IF($B5=주문[상품],주문[텍스트],""),""))</f>
        <v>칠성초_공_()_100kg____
연풍초_공_()_80kg____
문광초_공_()_80kg____
명덕초_공_()_70kg____
괴산중_공_()_280kg____
괴산북_공_()_200kg____
감물초_공_()_60kg____
청천초_공_()_110kg____
목도초_공_()_80kg____
송면초_공_()_140kg____
오성중_점_()_230kg____</v>
      </c>
      <c r="D5" s="57" t="str">
        <f t="array" ref="D5">_xlfn.TEXTJOIN(CHAR(10),1,IF(D4=주문[납기],IF($B5=주문[상품],주문[텍스트],""),""))</f>
        <v/>
      </c>
      <c r="E5" s="57" t="str">
        <f t="array" ref="E5">_xlfn.TEXTJOIN(CHAR(10),1,IF(E4=주문[납기],IF($B5=주문[상품],주문[텍스트],""),""))</f>
        <v/>
      </c>
      <c r="F5" s="57" t="str">
        <f t="array" ref="F5">_xlfn.TEXTJOIN(CHAR(10),1,IF(F4=주문[납기],IF($B5=주문[상품],주문[텍스트],""),""))</f>
        <v>동인초_공_()_150kg____
보광초_공_()_80kg____
소수초_공_()_50kg____
백봉초_점_()_60kg____
제일어_점_()_20kg____</v>
      </c>
      <c r="G5" s="57" t="str">
        <f t="array" ref="G5">_xlfn.TEXTJOIN(CHAR(10),1,IF(G4=주문[납기],IF($B5=주문[상품],주문[텍스트],""),""))</f>
        <v/>
      </c>
      <c r="H5" s="57" t="str">
        <f t="array" ref="H5">_xlfn.TEXTJOIN(CHAR(10),1,IF(H4=주문[납기],IF($B5=주문[상품],주문[텍스트],""),""))</f>
        <v>폴수학_공_()_40kg____</v>
      </c>
      <c r="I5" s="57" t="str">
        <f t="array" ref="I5">_xlfn.TEXTJOIN(CHAR(10),1,IF(I4=주문[납기],IF($B5=주문[상품],주문[텍스트],""),""))</f>
        <v>송면어_점_()_30kg____</v>
      </c>
      <c r="J5" s="57" t="str">
        <f t="array" ref="J5">_xlfn.TEXTJOIN(CHAR(10),1,IF(J4=주문[납기],IF($B5=주문[상품],주문[텍스트],""),""))</f>
        <v/>
      </c>
      <c r="K5" s="57" t="str">
        <f t="array" ref="K5">_xlfn.TEXTJOIN(CHAR(10),1,IF(K4=주문[납기],IF($B5=주문[상품],주문[텍스트],""),""))</f>
        <v/>
      </c>
      <c r="L5" s="57" t="str">
        <f t="array" ref="L5">_xlfn.TEXTJOIN(CHAR(10),1,IF(L4=주문[납기],IF($B5=주문[상품],주문[텍스트],""),""))</f>
        <v/>
      </c>
      <c r="M5" s="57" t="str">
        <f t="array" ref="M5">_xlfn.TEXTJOIN(CHAR(10),1,IF(M4=주문[납기],IF($B5=주문[상품],주문[텍스트],""),""))</f>
        <v>청안초_공_()_100kg____
괴산고_점_()_350kg____</v>
      </c>
      <c r="N5" s="57" t="str">
        <f t="array" ref="N5">_xlfn.TEXTJOIN(CHAR(10),1,IF(N4=주문[납기],IF($B5=주문[상품],주문[텍스트],""),""))</f>
        <v/>
      </c>
      <c r="O5" s="57" t="str">
        <f t="array" ref="O5">_xlfn.TEXTJOIN(CHAR(10),1,IF(O4=주문[납기],IF($B5=주문[상품],주문[텍스트],""),""))</f>
        <v>소망어_점_()_10kg____</v>
      </c>
      <c r="P5" s="57" t="str">
        <f t="array" ref="P5">_xlfn.TEXTJOIN(CHAR(10),1,IF(P4=주문[납기],IF($B5=주문[상품],주문[텍스트],""),""))</f>
        <v>명덕초_공_()_70kg____
동인초_공_()_200kg____
하늘어_공_()_40kg____
사리어_공_()_60kg____
성신유_점_()_80kg____</v>
      </c>
      <c r="Q5" s="62" t="str">
        <f t="array" ref="Q5">_xlfn.TEXTJOIN(CHAR(10),1,IF(Q4=주문[납기],IF($B5=주문[상품],주문[텍스트],""),""))</f>
        <v/>
      </c>
      <c r="R5" s="62" t="str">
        <f t="array" ref="R5">_xlfn.TEXTJOIN(CHAR(10),1,IF(R4=주문[납기],IF($B5=주문[상품],주문[텍스트],""),""))</f>
        <v/>
      </c>
      <c r="S5" s="62" t="str">
        <f t="array" ref="S5">_xlfn.TEXTJOIN(CHAR(10),1,IF(S4=주문[납기],IF($B5=주문[상품],주문[텍스트],""),""))</f>
        <v/>
      </c>
      <c r="T5" s="62" t="str">
        <f t="array" ref="T5">_xlfn.TEXTJOIN(CHAR(10),1,IF(T4=주문[납기],IF($B5=주문[상품],주문[텍스트],""),""))</f>
        <v>감물초_공_()_50kg____</v>
      </c>
      <c r="U5" s="62" t="str">
        <f t="array" ref="U5">_xlfn.TEXTJOIN(CHAR(10),1,IF(U4=주문[납기],IF($B5=주문[상품],주문[텍스트],""),""))</f>
        <v/>
      </c>
      <c r="V5" s="57" t="str">
        <f t="array" ref="V5">_xlfn.TEXTJOIN(CHAR(10),1,IF(V4=주문[납기],IF($B5=주문[상품],주문[텍스트],""),""))</f>
        <v>폴수학_공_()_40kg____</v>
      </c>
      <c r="W5" s="57" t="str">
        <f t="array" ref="W5">_xlfn.TEXTJOIN(CHAR(10),1,IF(W4=주문[납기],IF($B5=주문[상품],주문[텍스트],""),""))</f>
        <v/>
      </c>
      <c r="X5" s="57" t="str">
        <f t="array" ref="X5">_xlfn.TEXTJOIN(CHAR(10),1,IF(X4=주문[납기],IF($B5=주문[상품],주문[텍스트],""),""))</f>
        <v>오성중_점_()_230kg____</v>
      </c>
      <c r="Y5" s="57" t="str">
        <f t="array" ref="Y5">_xlfn.TEXTJOIN(CHAR(10),1,IF(Y4=주문[납기],IF($B5=주문[상품],주문[텍스트],""),""))</f>
        <v/>
      </c>
      <c r="Z5" s="57" t="str">
        <f t="array" ref="Z5">_xlfn.TEXTJOIN(CHAR(10),1,IF(Z4=주문[납기],IF($B5=주문[상품],주문[텍스트],""),""))</f>
        <v/>
      </c>
      <c r="AA5" s="57" t="str">
        <f t="array" ref="AA5">_xlfn.TEXTJOIN(CHAR(10),1,IF(AA4=주문[납기],IF($B5=주문[상품],주문[텍스트],""),""))</f>
        <v/>
      </c>
      <c r="AB5" s="57" t="str">
        <f t="array" ref="AB5">_xlfn.TEXTJOIN(CHAR(10),1,IF(AB4=주문[납기],IF($B5=주문[상품],주문[텍스트],""),""))</f>
        <v/>
      </c>
      <c r="AC5" s="57" t="str">
        <f t="array" ref="AC5">_xlfn.TEXTJOIN(CHAR(10),1,IF(AC4=주문[납기],IF($B5=주문[상품],주문[텍스트],""),""))</f>
        <v/>
      </c>
      <c r="AD5" s="57" t="str">
        <f t="array" ref="AD5">_xlfn.TEXTJOIN(CHAR(10),1,IF(AD4=주문[납기],IF($B5=주문[상품],주문[텍스트],""),""))</f>
        <v/>
      </c>
      <c r="AE5" s="57" t="str">
        <f t="array" ref="AE5">_xlfn.TEXTJOIN(CHAR(10),1,IF(AE4=주문[납기],IF($B5=주문[상품],주문[텍스트],""),""))</f>
        <v/>
      </c>
      <c r="AF5" s="57" t="str">
        <f t="array" ref="AF5">_xlfn.TEXTJOIN(CHAR(10),1,IF(AF4=주문[납기],IF($B5=주문[상품],주문[텍스트],""),""))</f>
        <v/>
      </c>
      <c r="AG5" s="58" t="str">
        <f t="array" ref="AG5">_xlfn.TEXTJOIN(CHAR(10),1,IF(AG4=주문[납기],IF($B5=주문[상품],주문[텍스트],""),""))</f>
        <v/>
      </c>
      <c r="AM5" s="167"/>
    </row>
    <row r="6" spans="2:41" ht="27" customHeight="1">
      <c r="B6" s="53" t="s">
        <v>7</v>
      </c>
      <c r="C6" s="59" t="str">
        <f t="array" ref="C6">_xlfn.TEXTJOIN(CHAR(10),1,IF(C$4=주문[납기],IF($B6=주문[상품],주문[텍스트],""),""))</f>
        <v/>
      </c>
      <c r="D6" s="59" t="str">
        <f t="array" ref="D6">_xlfn.TEXTJOIN(CHAR(10),1,IF(D$4=주문[납기],IF($B6=주문[상품],주문[텍스트],""),""))</f>
        <v/>
      </c>
      <c r="E6" s="59" t="str">
        <f t="array" ref="E6">_xlfn.TEXTJOIN(CHAR(10),1,IF(E$4=주문[납기],IF($B6=주문[상품],주문[텍스트],""),""))</f>
        <v/>
      </c>
      <c r="F6" s="59" t="str">
        <f t="array" ref="F6">_xlfn.TEXTJOIN(CHAR(10),1,IF(F$4=주문[납기],IF($B6=주문[상품],주문[텍스트],""),""))</f>
        <v/>
      </c>
      <c r="G6" s="59" t="str">
        <f t="array" ref="G6">_xlfn.TEXTJOIN(CHAR(10),1,IF(G$4=주문[납기],IF($B6=주문[상품],주문[텍스트],""),""))</f>
        <v/>
      </c>
      <c r="H6" s="59" t="str">
        <f t="array" ref="H6">_xlfn.TEXTJOIN(CHAR(10),1,IF(H$4=주문[납기],IF($B6=주문[상품],주문[텍스트],""),""))</f>
        <v/>
      </c>
      <c r="I6" s="59" t="str">
        <f t="array" ref="I6">_xlfn.TEXTJOIN(CHAR(10),1,IF(I$4=주문[납기],IF($B6=주문[상품],주문[텍스트],""),""))</f>
        <v/>
      </c>
      <c r="J6" s="59" t="str">
        <f t="array" ref="J6">_xlfn.TEXTJOIN(CHAR(10),1,IF(J$4=주문[납기],IF($B6=주문[상품],주문[텍스트],""),""))</f>
        <v/>
      </c>
      <c r="K6" s="59" t="str">
        <f t="array" ref="K6">_xlfn.TEXTJOIN(CHAR(10),1,IF(K$4=주문[납기],IF($B6=주문[상품],주문[텍스트],""),""))</f>
        <v/>
      </c>
      <c r="L6" s="59" t="str">
        <f t="array" ref="L6">_xlfn.TEXTJOIN(CHAR(10),1,IF(L$4=주문[납기],IF($B6=주문[상품],주문[텍스트],""),""))</f>
        <v/>
      </c>
      <c r="M6" s="59" t="str">
        <f t="array" ref="M6">_xlfn.TEXTJOIN(CHAR(10),1,IF(M$4=주문[납기],IF($B6=주문[상품],주문[텍스트],""),""))</f>
        <v/>
      </c>
      <c r="N6" s="59" t="str">
        <f t="array" ref="N6">_xlfn.TEXTJOIN(CHAR(10),1,IF(N$4=주문[납기],IF($B6=주문[상품],주문[텍스트],""),""))</f>
        <v/>
      </c>
      <c r="O6" s="59" t="str">
        <f t="array" ref="O6">_xlfn.TEXTJOIN(CHAR(10),1,IF(O$4=주문[납기],IF($B6=주문[상품],주문[텍스트],""),""))</f>
        <v/>
      </c>
      <c r="P6" s="59" t="str">
        <f t="array" ref="P6">_xlfn.TEXTJOIN(CHAR(10),1,IF(P$4=주문[납기],IF($B6=주문[상품],주문[텍스트],""),""))</f>
        <v/>
      </c>
      <c r="Q6" s="62" t="str">
        <f t="array" ref="Q6">_xlfn.TEXTJOIN(CHAR(10),1,IF(Q$4=주문[납기],IF($B6=주문[상품],주문[텍스트],""),""))</f>
        <v/>
      </c>
      <c r="R6" s="62" t="str">
        <f t="array" ref="R6">_xlfn.TEXTJOIN(CHAR(10),1,IF(R$4=주문[납기],IF($B6=주문[상품],주문[텍스트],""),""))</f>
        <v/>
      </c>
      <c r="S6" s="62" t="str">
        <f t="array" ref="S6">_xlfn.TEXTJOIN(CHAR(10),1,IF(S$4=주문[납기],IF($B6=주문[상품],주문[텍스트],""),""))</f>
        <v/>
      </c>
      <c r="T6" s="62" t="str">
        <f t="array" ref="T6">_xlfn.TEXTJOIN(CHAR(10),1,IF(T$4=주문[납기],IF($B6=주문[상품],주문[텍스트],""),""))</f>
        <v/>
      </c>
      <c r="U6" s="62" t="str">
        <f t="array" ref="U6">_xlfn.TEXTJOIN(CHAR(10),1,IF(U$4=주문[납기],IF($B6=주문[상품],주문[텍스트],""),""))</f>
        <v/>
      </c>
      <c r="V6" s="59" t="str">
        <f t="array" ref="V6">_xlfn.TEXTJOIN(CHAR(10),1,IF(V$4=주문[납기],IF($B6=주문[상품],주문[텍스트],""),""))</f>
        <v/>
      </c>
      <c r="W6" s="59" t="str">
        <f t="array" ref="W6">_xlfn.TEXTJOIN(CHAR(10),1,IF(W$4=주문[납기],IF($B6=주문[상품],주문[텍스트],""),""))</f>
        <v/>
      </c>
      <c r="X6" s="59" t="str">
        <f t="array" ref="X6">_xlfn.TEXTJOIN(CHAR(10),1,IF(X$4=주문[납기],IF($B6=주문[상품],주문[텍스트],""),""))</f>
        <v/>
      </c>
      <c r="Y6" s="59" t="str">
        <f t="array" ref="Y6">_xlfn.TEXTJOIN(CHAR(10),1,IF(Y$4=주문[납기],IF($B6=주문[상품],주문[텍스트],""),""))</f>
        <v/>
      </c>
      <c r="Z6" s="59" t="str">
        <f t="array" ref="Z6">_xlfn.TEXTJOIN(CHAR(10),1,IF(Z$4=주문[납기],IF($B6=주문[상품],주문[텍스트],""),""))</f>
        <v/>
      </c>
      <c r="AA6" s="59" t="str">
        <f t="array" ref="AA6">_xlfn.TEXTJOIN(CHAR(10),1,IF(AA$4=주문[납기],IF($B6=주문[상품],주문[텍스트],""),""))</f>
        <v/>
      </c>
      <c r="AB6" s="59" t="str">
        <f t="array" ref="AB6">_xlfn.TEXTJOIN(CHAR(10),1,IF(AB$4=주문[납기],IF($B6=주문[상품],주문[텍스트],""),""))</f>
        <v/>
      </c>
      <c r="AC6" s="59" t="str">
        <f t="array" ref="AC6">_xlfn.TEXTJOIN(CHAR(10),1,IF(AC$4=주문[납기],IF($B6=주문[상품],주문[텍스트],""),""))</f>
        <v/>
      </c>
      <c r="AD6" s="59" t="str">
        <f t="array" ref="AD6">_xlfn.TEXTJOIN(CHAR(10),1,IF(AD$4=주문[납기],IF($B6=주문[상품],주문[텍스트],""),""))</f>
        <v/>
      </c>
      <c r="AE6" s="59" t="str">
        <f t="array" ref="AE6">_xlfn.TEXTJOIN(CHAR(10),1,IF(AE$4=주문[납기],IF($B6=주문[상품],주문[텍스트],""),""))</f>
        <v/>
      </c>
      <c r="AF6" s="59" t="str">
        <f t="array" ref="AF6">_xlfn.TEXTJOIN(CHAR(10),1,IF(AF$4=주문[납기],IF($B6=주문[상품],주문[텍스트],""),""))</f>
        <v/>
      </c>
      <c r="AG6" s="60" t="str">
        <f t="array" ref="AG6">_xlfn.TEXTJOIN(CHAR(10),1,IF(AG$4=주문[납기],IF($B6=주문[상품],주문[텍스트],""),""))</f>
        <v/>
      </c>
      <c r="AM6" s="167"/>
      <c r="AN6" s="167"/>
      <c r="AO6" s="167"/>
    </row>
    <row r="7" spans="2:41" ht="122.25" customHeight="1">
      <c r="B7" s="53" t="s">
        <v>26</v>
      </c>
      <c r="C7" s="59" t="str">
        <f t="array" ref="C7">_xlfn.TEXTJOIN(CHAR(10),1,IF(C$4=주문[납기],IF($B7=주문[상품],주문[텍스트],""),""))</f>
        <v>칠성초_공_()_40kg____
연풍초_공_()_40kg____
문광초_공_()_32kg____
문광초_공_()_8kg____선납
괴산중_공_()_80kg____
감물초_공_()_10kg____
청천초_공_()_30kg____
목도초_공_()_10kg____</v>
      </c>
      <c r="D7" s="59" t="str">
        <f t="array" ref="D7">_xlfn.TEXTJOIN(CHAR(10),1,IF(D$4=주문[납기],IF($B7=주문[상품],주문[텍스트],""),""))</f>
        <v/>
      </c>
      <c r="E7" s="59" t="str">
        <f t="array" ref="E7">_xlfn.TEXTJOIN(CHAR(10),1,IF(E$4=주문[납기],IF($B7=주문[상품],주문[텍스트],""),""))</f>
        <v/>
      </c>
      <c r="F7" s="59" t="str">
        <f t="array" ref="F7">_xlfn.TEXTJOIN(CHAR(10),1,IF(F$4=주문[납기],IF($B7=주문[상품],주문[텍스트],""),""))</f>
        <v>동인초_공_()_60kg____
보광초_공_()_40kg____
소수초_공_()_20kg____
백봉초_점_()_10kg____</v>
      </c>
      <c r="G7" s="59" t="str">
        <f t="array" ref="G7">_xlfn.TEXTJOIN(CHAR(10),1,IF(G$4=주문[납기],IF($B7=주문[상품],주문[텍스트],""),""))</f>
        <v/>
      </c>
      <c r="H7" s="59" t="str">
        <f t="array" ref="H7">_xlfn.TEXTJOIN(CHAR(10),1,IF(H$4=주문[납기],IF($B7=주문[상품],주문[텍스트],""),""))</f>
        <v/>
      </c>
      <c r="I7" s="59" t="str">
        <f t="array" ref="I7">_xlfn.TEXTJOIN(CHAR(10),1,IF(I$4=주문[납기],IF($B7=주문[상품],주문[텍스트],""),""))</f>
        <v/>
      </c>
      <c r="J7" s="59" t="str">
        <f t="array" ref="J7">_xlfn.TEXTJOIN(CHAR(10),1,IF(J$4=주문[납기],IF($B7=주문[상품],주문[텍스트],""),""))</f>
        <v/>
      </c>
      <c r="K7" s="59" t="str">
        <f t="array" ref="K7">_xlfn.TEXTJOIN(CHAR(10),1,IF(K$4=주문[납기],IF($B7=주문[상품],주문[텍스트],""),""))</f>
        <v/>
      </c>
      <c r="L7" s="59" t="str">
        <f t="array" ref="L7">_xlfn.TEXTJOIN(CHAR(10),1,IF(L$4=주문[납기],IF($B7=주문[상품],주문[텍스트],""),""))</f>
        <v/>
      </c>
      <c r="M7" s="59" t="str">
        <f t="array" ref="M7">_xlfn.TEXTJOIN(CHAR(10),1,IF(M$4=주문[납기],IF($B7=주문[상품],주문[텍스트],""),""))</f>
        <v>청안초_공_()_20kg____
괴산고_점_()_50kg____</v>
      </c>
      <c r="N7" s="59" t="str">
        <f t="array" ref="N7">_xlfn.TEXTJOIN(CHAR(10),1,IF(N$4=주문[납기],IF($B7=주문[상품],주문[텍스트],""),""))</f>
        <v/>
      </c>
      <c r="O7" s="59" t="str">
        <f t="array" ref="O7">_xlfn.TEXTJOIN(CHAR(10),1,IF(O$4=주문[납기],IF($B7=주문[상품],주문[텍스트],""),""))</f>
        <v/>
      </c>
      <c r="P7" s="59" t="str">
        <f t="array" ref="P7">_xlfn.TEXTJOIN(CHAR(10),1,IF(P$4=주문[납기],IF($B7=주문[상품],주문[텍스트],""),""))</f>
        <v>성신유_점_()_10kg____</v>
      </c>
      <c r="Q7" s="62" t="str">
        <f t="array" ref="Q7">_xlfn.TEXTJOIN(CHAR(10),1,IF(Q$4=주문[납기],IF($B7=주문[상품],주문[텍스트],""),""))</f>
        <v/>
      </c>
      <c r="R7" s="62" t="str">
        <f t="array" ref="R7">_xlfn.TEXTJOIN(CHAR(10),1,IF(R$4=주문[납기],IF($B7=주문[상품],주문[텍스트],""),""))</f>
        <v/>
      </c>
      <c r="S7" s="62" t="str">
        <f t="array" ref="S7">_xlfn.TEXTJOIN(CHAR(10),1,IF(S$4=주문[납기],IF($B7=주문[상품],주문[텍스트],""),""))</f>
        <v/>
      </c>
      <c r="T7" s="62" t="str">
        <f t="array" ref="T7">_xlfn.TEXTJOIN(CHAR(10),1,IF(T$4=주문[납기],IF($B7=주문[상품],주문[텍스트],""),""))</f>
        <v>감물초_공_()_10kg____</v>
      </c>
      <c r="U7" s="62" t="str">
        <f t="array" ref="U7">_xlfn.TEXTJOIN(CHAR(10),1,IF(U$4=주문[납기],IF($B7=주문[상품],주문[텍스트],""),""))</f>
        <v/>
      </c>
      <c r="V7" s="59" t="str">
        <f t="array" ref="V7">_xlfn.TEXTJOIN(CHAR(10),1,IF(V$4=주문[납기],IF($B7=주문[상품],주문[텍스트],""),""))</f>
        <v/>
      </c>
      <c r="W7" s="59" t="str">
        <f t="array" ref="W7">_xlfn.TEXTJOIN(CHAR(10),1,IF(W$4=주문[납기],IF($B7=주문[상품],주문[텍스트],""),""))</f>
        <v/>
      </c>
      <c r="X7" s="59" t="str">
        <f t="array" ref="X7">_xlfn.TEXTJOIN(CHAR(10),1,IF(X$4=주문[납기],IF($B7=주문[상품],주문[텍스트],""),""))</f>
        <v>오성중_점_()_30kg____</v>
      </c>
      <c r="Y7" s="59" t="str">
        <f t="array" ref="Y7">_xlfn.TEXTJOIN(CHAR(10),1,IF(Y$4=주문[납기],IF($B7=주문[상품],주문[텍스트],""),""))</f>
        <v/>
      </c>
      <c r="Z7" s="59" t="str">
        <f t="array" ref="Z7">_xlfn.TEXTJOIN(CHAR(10),1,IF(Z$4=주문[납기],IF($B7=주문[상품],주문[텍스트],""),""))</f>
        <v/>
      </c>
      <c r="AA7" s="59" t="str">
        <f t="array" ref="AA7">_xlfn.TEXTJOIN(CHAR(10),1,IF(AA$4=주문[납기],IF($B7=주문[상품],주문[텍스트],""),""))</f>
        <v/>
      </c>
      <c r="AB7" s="59" t="str">
        <f t="array" ref="AB7">_xlfn.TEXTJOIN(CHAR(10),1,IF(AB$4=주문[납기],IF($B7=주문[상품],주문[텍스트],""),""))</f>
        <v/>
      </c>
      <c r="AC7" s="59" t="str">
        <f t="array" ref="AC7">_xlfn.TEXTJOIN(CHAR(10),1,IF(AC$4=주문[납기],IF($B7=주문[상품],주문[텍스트],""),""))</f>
        <v/>
      </c>
      <c r="AD7" s="59" t="str">
        <f t="array" ref="AD7">_xlfn.TEXTJOIN(CHAR(10),1,IF(AD$4=주문[납기],IF($B7=주문[상품],주문[텍스트],""),""))</f>
        <v/>
      </c>
      <c r="AE7" s="59" t="str">
        <f t="array" ref="AE7">_xlfn.TEXTJOIN(CHAR(10),1,IF(AE$4=주문[납기],IF($B7=주문[상품],주문[텍스트],""),""))</f>
        <v/>
      </c>
      <c r="AF7" s="59" t="str">
        <f t="array" ref="AF7">_xlfn.TEXTJOIN(CHAR(10),1,IF(AF$4=주문[납기],IF($B7=주문[상품],주문[텍스트],""),""))</f>
        <v/>
      </c>
      <c r="AG7" s="60" t="str">
        <f t="array" ref="AG7">_xlfn.TEXTJOIN(CHAR(10),1,IF(AG$4=주문[납기],IF($B7=주문[상품],주문[텍스트],""),""))</f>
        <v/>
      </c>
      <c r="AM7" s="167"/>
    </row>
    <row r="8" spans="2:41" ht="84" customHeight="1">
      <c r="B8" s="53" t="s">
        <v>10</v>
      </c>
      <c r="C8" s="59" t="str">
        <f t="array" ref="C8">_xlfn.TEXTJOIN(CHAR(10),1,IF(C$4=주문[납기],IF($B8=주문[상품],주문[텍스트],""),""))</f>
        <v>연풍초_공_()_1kg____
명덕초_공_()_2kg____
괴산북_공_()_10kg____
청천초_공_()_3kg_4월1일 납품해 주시고 소독필증, 보건증도 같이 보내주세요___
송면초_공_()_5kg____</v>
      </c>
      <c r="D8" s="59" t="str">
        <f t="array" ref="D8">_xlfn.TEXTJOIN(CHAR(10),1,IF(D$4=주문[납기],IF($B8=주문[상품],주문[텍스트],""),""))</f>
        <v/>
      </c>
      <c r="E8" s="59" t="str">
        <f t="array" ref="E8">_xlfn.TEXTJOIN(CHAR(10),1,IF(E$4=주문[납기],IF($B8=주문[상품],주문[텍스트],""),""))</f>
        <v/>
      </c>
      <c r="F8" s="59" t="str">
        <f t="array" ref="F8">_xlfn.TEXTJOIN(CHAR(10),1,IF(F$4=주문[납기],IF($B8=주문[상품],주문[텍스트],""),""))</f>
        <v>동인초_공_()_7kg____
보광초_공_()_3kg____
소수초_공_()_2kg____
제일어_점_()_2kg____</v>
      </c>
      <c r="G8" s="59" t="str">
        <f t="array" ref="G8">_xlfn.TEXTJOIN(CHAR(10),1,IF(G$4=주문[납기],IF($B8=주문[상품],주문[텍스트],""),""))</f>
        <v/>
      </c>
      <c r="H8" s="59" t="str">
        <f t="array" ref="H8">_xlfn.TEXTJOIN(CHAR(10),1,IF(H$4=주문[납기],IF($B8=주문[상품],주문[텍스트],""),""))</f>
        <v/>
      </c>
      <c r="I8" s="59" t="str">
        <f t="array" ref="I8">_xlfn.TEXTJOIN(CHAR(10),1,IF(I$4=주문[납기],IF($B8=주문[상품],주문[텍스트],""),""))</f>
        <v/>
      </c>
      <c r="J8" s="59" t="str">
        <f t="array" ref="J8">_xlfn.TEXTJOIN(CHAR(10),1,IF(J$4=주문[납기],IF($B8=주문[상품],주문[텍스트],""),""))</f>
        <v/>
      </c>
      <c r="K8" s="59" t="str">
        <f t="array" ref="K8">_xlfn.TEXTJOIN(CHAR(10),1,IF(K$4=주문[납기],IF($B8=주문[상품],주문[텍스트],""),""))</f>
        <v/>
      </c>
      <c r="L8" s="59" t="str">
        <f t="array" ref="L8">_xlfn.TEXTJOIN(CHAR(10),1,IF(L$4=주문[납기],IF($B8=주문[상품],주문[텍스트],""),""))</f>
        <v/>
      </c>
      <c r="M8" s="59" t="str">
        <f t="array" ref="M8">_xlfn.TEXTJOIN(CHAR(10),1,IF(M$4=주문[납기],IF($B8=주문[상품],주문[텍스트],""),""))</f>
        <v/>
      </c>
      <c r="N8" s="59" t="str">
        <f t="array" ref="N8">_xlfn.TEXTJOIN(CHAR(10),1,IF(N$4=주문[납기],IF($B8=주문[상품],주문[텍스트],""),""))</f>
        <v/>
      </c>
      <c r="O8" s="59" t="str">
        <f t="array" ref="O8">_xlfn.TEXTJOIN(CHAR(10),1,IF(O$4=주문[납기],IF($B8=주문[상품],주문[텍스트],""),""))</f>
        <v>소망어_점_()_1kg____</v>
      </c>
      <c r="P8" s="59" t="str">
        <f t="array" ref="P8">_xlfn.TEXTJOIN(CHAR(10),1,IF(P$4=주문[납기],IF($B8=주문[상품],주문[텍스트],""),""))</f>
        <v>사리어_공_()_1kg____</v>
      </c>
      <c r="Q8" s="62" t="str">
        <f t="array" ref="Q8">_xlfn.TEXTJOIN(CHAR(10),1,IF(Q$4=주문[납기],IF($B8=주문[상품],주문[텍스트],""),""))</f>
        <v/>
      </c>
      <c r="R8" s="62" t="str">
        <f t="array" ref="R8">_xlfn.TEXTJOIN(CHAR(10),1,IF(R$4=주문[납기],IF($B8=주문[상품],주문[텍스트],""),""))</f>
        <v/>
      </c>
      <c r="S8" s="62" t="str">
        <f t="array" ref="S8">_xlfn.TEXTJOIN(CHAR(10),1,IF(S$4=주문[납기],IF($B8=주문[상품],주문[텍스트],""),""))</f>
        <v/>
      </c>
      <c r="T8" s="62" t="str">
        <f t="array" ref="T8">_xlfn.TEXTJOIN(CHAR(10),1,IF(T$4=주문[납기],IF($B8=주문[상품],주문[텍스트],""),""))</f>
        <v/>
      </c>
      <c r="U8" s="62" t="str">
        <f t="array" ref="U8">_xlfn.TEXTJOIN(CHAR(10),1,IF(U$4=주문[납기],IF($B8=주문[상품],주문[텍스트],""),""))</f>
        <v/>
      </c>
      <c r="V8" s="59" t="str">
        <f t="array" ref="V8">_xlfn.TEXTJOIN(CHAR(10),1,IF(V$4=주문[납기],IF($B8=주문[상품],주문[텍스트],""),""))</f>
        <v>명덕초_공_()_1kg____</v>
      </c>
      <c r="W8" s="59" t="str">
        <f t="array" ref="W8">_xlfn.TEXTJOIN(CHAR(10),1,IF(W$4=주문[납기],IF($B8=주문[상품],주문[텍스트],""),""))</f>
        <v/>
      </c>
      <c r="X8" s="59" t="str">
        <f t="array" ref="X8">_xlfn.TEXTJOIN(CHAR(10),1,IF(X$4=주문[납기],IF($B8=주문[상품],주문[텍스트],""),""))</f>
        <v/>
      </c>
      <c r="Y8" s="59" t="str">
        <f t="array" ref="Y8">_xlfn.TEXTJOIN(CHAR(10),1,IF(Y$4=주문[납기],IF($B8=주문[상품],주문[텍스트],""),""))</f>
        <v/>
      </c>
      <c r="Z8" s="59" t="str">
        <f t="array" ref="Z8">_xlfn.TEXTJOIN(CHAR(10),1,IF(Z$4=주문[납기],IF($B8=주문[상품],주문[텍스트],""),""))</f>
        <v/>
      </c>
      <c r="AA8" s="59" t="str">
        <f t="array" ref="AA8">_xlfn.TEXTJOIN(CHAR(10),1,IF(AA$4=주문[납기],IF($B8=주문[상품],주문[텍스트],""),""))</f>
        <v/>
      </c>
      <c r="AB8" s="59" t="str">
        <f t="array" ref="AB8">_xlfn.TEXTJOIN(CHAR(10),1,IF(AB$4=주문[납기],IF($B8=주문[상품],주문[텍스트],""),""))</f>
        <v>명덕초_공_()_3kg____</v>
      </c>
      <c r="AC8" s="59" t="str">
        <f t="array" ref="AC8">_xlfn.TEXTJOIN(CHAR(10),1,IF(AC$4=주문[납기],IF($B8=주문[상품],주문[텍스트],""),""))</f>
        <v/>
      </c>
      <c r="AD8" s="59" t="str">
        <f t="array" ref="AD8">_xlfn.TEXTJOIN(CHAR(10),1,IF(AD$4=주문[납기],IF($B8=주문[상품],주문[텍스트],""),""))</f>
        <v/>
      </c>
      <c r="AE8" s="59" t="str">
        <f t="array" ref="AE8">_xlfn.TEXTJOIN(CHAR(10),1,IF(AE$4=주문[납기],IF($B8=주문[상품],주문[텍스트],""),""))</f>
        <v/>
      </c>
      <c r="AF8" s="59" t="str">
        <f t="array" ref="AF8">_xlfn.TEXTJOIN(CHAR(10),1,IF(AF$4=주문[납기],IF($B8=주문[상품],주문[텍스트],""),""))</f>
        <v/>
      </c>
      <c r="AG8" s="60" t="str">
        <f t="array" ref="AG8">_xlfn.TEXTJOIN(CHAR(10),1,IF(AG$4=주문[납기],IF($B8=주문[상품],주문[텍스트],""),""))</f>
        <v/>
      </c>
      <c r="AM8" s="167"/>
    </row>
    <row r="9" spans="2:41" ht="33.75" customHeight="1">
      <c r="B9" s="53" t="s">
        <v>12</v>
      </c>
      <c r="C9" s="59" t="str">
        <f t="array" ref="C9">_xlfn.TEXTJOIN(CHAR(10),1,IF(C$4=주문[납기],IF($B9=주문[상품],주문[텍스트],""),""))</f>
        <v>목도초_공_()_1kg____</v>
      </c>
      <c r="D9" s="59" t="str">
        <f t="array" ref="D9">_xlfn.TEXTJOIN(CHAR(10),1,IF(D$4=주문[납기],IF($B9=주문[상품],주문[텍스트],""),""))</f>
        <v/>
      </c>
      <c r="E9" s="59" t="str">
        <f t="array" ref="E9">_xlfn.TEXTJOIN(CHAR(10),1,IF(E$4=주문[납기],IF($B9=주문[상품],주문[텍스트],""),""))</f>
        <v/>
      </c>
      <c r="F9" s="59" t="str">
        <f t="array" ref="F9">_xlfn.TEXTJOIN(CHAR(10),1,IF(F$4=주문[납기],IF($B9=주문[상품],주문[텍스트],""),""))</f>
        <v>동인초_공_()_2kg____</v>
      </c>
      <c r="G9" s="59" t="str">
        <f t="array" ref="G9">_xlfn.TEXTJOIN(CHAR(10),1,IF(G$4=주문[납기],IF($B9=주문[상품],주문[텍스트],""),""))</f>
        <v/>
      </c>
      <c r="H9" s="59" t="str">
        <f t="array" ref="H9">_xlfn.TEXTJOIN(CHAR(10),1,IF(H$4=주문[납기],IF($B9=주문[상품],주문[텍스트],""),""))</f>
        <v/>
      </c>
      <c r="I9" s="59" t="str">
        <f t="array" ref="I9">_xlfn.TEXTJOIN(CHAR(10),1,IF(I$4=주문[납기],IF($B9=주문[상품],주문[텍스트],""),""))</f>
        <v/>
      </c>
      <c r="J9" s="59" t="str">
        <f t="array" ref="J9">_xlfn.TEXTJOIN(CHAR(10),1,IF(J$4=주문[납기],IF($B9=주문[상품],주문[텍스트],""),""))</f>
        <v/>
      </c>
      <c r="K9" s="59" t="str">
        <f t="array" ref="K9">_xlfn.TEXTJOIN(CHAR(10),1,IF(K$4=주문[납기],IF($B9=주문[상품],주문[텍스트],""),""))</f>
        <v/>
      </c>
      <c r="L9" s="59" t="str">
        <f t="array" ref="L9">_xlfn.TEXTJOIN(CHAR(10),1,IF(L$4=주문[납기],IF($B9=주문[상품],주문[텍스트],""),""))</f>
        <v/>
      </c>
      <c r="M9" s="59" t="str">
        <f t="array" ref="M9">_xlfn.TEXTJOIN(CHAR(10),1,IF(M$4=주문[납기],IF($B9=주문[상품],주문[텍스트],""),""))</f>
        <v/>
      </c>
      <c r="N9" s="59" t="str">
        <f t="array" ref="N9">_xlfn.TEXTJOIN(CHAR(10),1,IF(N$4=주문[납기],IF($B9=주문[상품],주문[텍스트],""),""))</f>
        <v/>
      </c>
      <c r="O9" s="59" t="str">
        <f t="array" ref="O9">_xlfn.TEXTJOIN(CHAR(10),1,IF(O$4=주문[납기],IF($B9=주문[상품],주문[텍스트],""),""))</f>
        <v/>
      </c>
      <c r="P9" s="59" t="str">
        <f t="array" ref="P9">_xlfn.TEXTJOIN(CHAR(10),1,IF(P$4=주문[납기],IF($B9=주문[상품],주문[텍스트],""),""))</f>
        <v>사리어_공_()_1kg____</v>
      </c>
      <c r="Q9" s="62" t="str">
        <f t="array" ref="Q9">_xlfn.TEXTJOIN(CHAR(10),1,IF(Q$4=주문[납기],IF($B9=주문[상품],주문[텍스트],""),""))</f>
        <v/>
      </c>
      <c r="R9" s="62" t="str">
        <f t="array" ref="R9">_xlfn.TEXTJOIN(CHAR(10),1,IF(R$4=주문[납기],IF($B9=주문[상품],주문[텍스트],""),""))</f>
        <v/>
      </c>
      <c r="S9" s="62" t="str">
        <f t="array" ref="S9">_xlfn.TEXTJOIN(CHAR(10),1,IF(S$4=주문[납기],IF($B9=주문[상품],주문[텍스트],""),""))</f>
        <v/>
      </c>
      <c r="T9" s="62" t="str">
        <f t="array" ref="T9">_xlfn.TEXTJOIN(CHAR(10),1,IF(T$4=주문[납기],IF($B9=주문[상품],주문[텍스트],""),""))</f>
        <v/>
      </c>
      <c r="U9" s="62" t="str">
        <f t="array" ref="U9">_xlfn.TEXTJOIN(CHAR(10),1,IF(U$4=주문[납기],IF($B9=주문[상품],주문[텍스트],""),""))</f>
        <v/>
      </c>
      <c r="V9" s="59" t="str">
        <f t="array" ref="V9">_xlfn.TEXTJOIN(CHAR(10),1,IF(V$4=주문[납기],IF($B9=주문[상품],주문[텍스트],""),""))</f>
        <v/>
      </c>
      <c r="W9" s="59" t="str">
        <f t="array" ref="W9">_xlfn.TEXTJOIN(CHAR(10),1,IF(W$4=주문[납기],IF($B9=주문[상품],주문[텍스트],""),""))</f>
        <v/>
      </c>
      <c r="X9" s="59" t="str">
        <f t="array" ref="X9">_xlfn.TEXTJOIN(CHAR(10),1,IF(X$4=주문[납기],IF($B9=주문[상품],주문[텍스트],""),""))</f>
        <v>오성중_점_()_1kg____</v>
      </c>
      <c r="Y9" s="59" t="str">
        <f t="array" ref="Y9">_xlfn.TEXTJOIN(CHAR(10),1,IF(Y$4=주문[납기],IF($B9=주문[상품],주문[텍스트],""),""))</f>
        <v/>
      </c>
      <c r="Z9" s="59" t="str">
        <f t="array" ref="Z9">_xlfn.TEXTJOIN(CHAR(10),1,IF(Z$4=주문[납기],IF($B9=주문[상품],주문[텍스트],""),""))</f>
        <v/>
      </c>
      <c r="AA9" s="59" t="str">
        <f t="array" ref="AA9">_xlfn.TEXTJOIN(CHAR(10),1,IF(AA$4=주문[납기],IF($B9=주문[상품],주문[텍스트],""),""))</f>
        <v/>
      </c>
      <c r="AB9" s="59" t="str">
        <f t="array" ref="AB9">_xlfn.TEXTJOIN(CHAR(10),1,IF(AB$4=주문[납기],IF($B9=주문[상품],주문[텍스트],""),""))</f>
        <v/>
      </c>
      <c r="AC9" s="59" t="str">
        <f t="array" ref="AC9">_xlfn.TEXTJOIN(CHAR(10),1,IF(AC$4=주문[납기],IF($B9=주문[상품],주문[텍스트],""),""))</f>
        <v/>
      </c>
      <c r="AD9" s="59" t="str">
        <f t="array" ref="AD9">_xlfn.TEXTJOIN(CHAR(10),1,IF(AD$4=주문[납기],IF($B9=주문[상품],주문[텍스트],""),""))</f>
        <v/>
      </c>
      <c r="AE9" s="59" t="str">
        <f t="array" ref="AE9">_xlfn.TEXTJOIN(CHAR(10),1,IF(AE$4=주문[납기],IF($B9=주문[상품],주문[텍스트],""),""))</f>
        <v/>
      </c>
      <c r="AF9" s="59" t="str">
        <f t="array" ref="AF9">_xlfn.TEXTJOIN(CHAR(10),1,IF(AF$4=주문[납기],IF($B9=주문[상품],주문[텍스트],""),""))</f>
        <v/>
      </c>
      <c r="AG9" s="60" t="str">
        <f t="array" ref="AG9">_xlfn.TEXTJOIN(CHAR(10),1,IF(AG$4=주문[납기],IF($B9=주문[상품],주문[텍스트],""),""))</f>
        <v/>
      </c>
      <c r="AM9" s="167"/>
    </row>
    <row r="10" spans="2:41" ht="24" customHeight="1">
      <c r="B10" s="53" t="s">
        <v>93</v>
      </c>
      <c r="C10" s="59" t="str">
        <f t="array" ref="C10">_xlfn.TEXTJOIN(CHAR(10),1,IF(C$4=주문[납기],IF($B10=주문[상품],주문[텍스트],""),""))</f>
        <v/>
      </c>
      <c r="D10" s="59" t="str">
        <f t="array" ref="D10">_xlfn.TEXTJOIN(CHAR(10),1,IF(D$4=주문[납기],IF($B10=주문[상품],주문[텍스트],""),""))</f>
        <v/>
      </c>
      <c r="E10" s="59" t="str">
        <f t="array" ref="E10">_xlfn.TEXTJOIN(CHAR(10),1,IF(E$4=주문[납기],IF($B10=주문[상품],주문[텍스트],""),""))</f>
        <v/>
      </c>
      <c r="F10" s="59" t="str">
        <f t="array" ref="F10">_xlfn.TEXTJOIN(CHAR(10),1,IF(F$4=주문[납기],IF($B10=주문[상품],주문[텍스트],""),""))</f>
        <v/>
      </c>
      <c r="G10" s="59" t="str">
        <f t="array" ref="G10">_xlfn.TEXTJOIN(CHAR(10),1,IF(G$4=주문[납기],IF($B10=주문[상품],주문[텍스트],""),""))</f>
        <v/>
      </c>
      <c r="H10" s="59" t="str">
        <f t="array" ref="H10">_xlfn.TEXTJOIN(CHAR(10),1,IF(H$4=주문[납기],IF($B10=주문[상품],주문[텍스트],""),""))</f>
        <v/>
      </c>
      <c r="I10" s="59" t="str">
        <f t="array" ref="I10">_xlfn.TEXTJOIN(CHAR(10),1,IF(I$4=주문[납기],IF($B10=주문[상품],주문[텍스트],""),""))</f>
        <v/>
      </c>
      <c r="J10" s="59" t="str">
        <f t="array" ref="J10">_xlfn.TEXTJOIN(CHAR(10),1,IF(J$4=주문[납기],IF($B10=주문[상품],주문[텍스트],""),""))</f>
        <v/>
      </c>
      <c r="K10" s="59" t="str">
        <f t="array" ref="K10">_xlfn.TEXTJOIN(CHAR(10),1,IF(K$4=주문[납기],IF($B10=주문[상품],주문[텍스트],""),""))</f>
        <v/>
      </c>
      <c r="L10" s="59" t="str">
        <f t="array" ref="L10">_xlfn.TEXTJOIN(CHAR(10),1,IF(L$4=주문[납기],IF($B10=주문[상품],주문[텍스트],""),""))</f>
        <v/>
      </c>
      <c r="M10" s="59" t="str">
        <f t="array" ref="M10">_xlfn.TEXTJOIN(CHAR(10),1,IF(M$4=주문[납기],IF($B10=주문[상품],주문[텍스트],""),""))</f>
        <v/>
      </c>
      <c r="N10" s="59" t="str">
        <f t="array" ref="N10">_xlfn.TEXTJOIN(CHAR(10),1,IF(N$4=주문[납기],IF($B10=주문[상품],주문[텍스트],""),""))</f>
        <v/>
      </c>
      <c r="O10" s="59" t="str">
        <f t="array" ref="O10">_xlfn.TEXTJOIN(CHAR(10),1,IF(O$4=주문[납기],IF($B10=주문[상품],주문[텍스트],""),""))</f>
        <v/>
      </c>
      <c r="P10" s="59" t="str">
        <f t="array" ref="P10">_xlfn.TEXTJOIN(CHAR(10),1,IF(P$4=주문[납기],IF($B10=주문[상품],주문[텍스트],""),""))</f>
        <v/>
      </c>
      <c r="Q10" s="62" t="str">
        <f t="array" ref="Q10">_xlfn.TEXTJOIN(CHAR(10),1,IF(Q$4=주문[납기],IF($B10=주문[상품],주문[텍스트],""),""))</f>
        <v/>
      </c>
      <c r="R10" s="62" t="str">
        <f t="array" ref="R10">_xlfn.TEXTJOIN(CHAR(10),1,IF(R$4=주문[납기],IF($B10=주문[상품],주문[텍스트],""),""))</f>
        <v/>
      </c>
      <c r="S10" s="62" t="str">
        <f t="array" ref="S10">_xlfn.TEXTJOIN(CHAR(10),1,IF(S$4=주문[납기],IF($B10=주문[상품],주문[텍스트],""),""))</f>
        <v/>
      </c>
      <c r="T10" s="62" t="str">
        <f t="array" ref="T10">_xlfn.TEXTJOIN(CHAR(10),1,IF(T$4=주문[납기],IF($B10=주문[상품],주문[텍스트],""),""))</f>
        <v/>
      </c>
      <c r="U10" s="62" t="str">
        <f t="array" ref="U10">_xlfn.TEXTJOIN(CHAR(10),1,IF(U$4=주문[납기],IF($B10=주문[상품],주문[텍스트],""),""))</f>
        <v/>
      </c>
      <c r="V10" s="59" t="str">
        <f t="array" ref="V10">_xlfn.TEXTJOIN(CHAR(10),1,IF(V$4=주문[납기],IF($B10=주문[상품],주문[텍스트],""),""))</f>
        <v/>
      </c>
      <c r="W10" s="59" t="str">
        <f t="array" ref="W10">_xlfn.TEXTJOIN(CHAR(10),1,IF(W$4=주문[납기],IF($B10=주문[상품],주문[텍스트],""),""))</f>
        <v/>
      </c>
      <c r="X10" s="59" t="str">
        <f t="array" ref="X10">_xlfn.TEXTJOIN(CHAR(10),1,IF(X$4=주문[납기],IF($B10=주문[상품],주문[텍스트],""),""))</f>
        <v/>
      </c>
      <c r="Y10" s="59" t="str">
        <f t="array" ref="Y10">_xlfn.TEXTJOIN(CHAR(10),1,IF(Y$4=주문[납기],IF($B10=주문[상품],주문[텍스트],""),""))</f>
        <v/>
      </c>
      <c r="Z10" s="59" t="str">
        <f t="array" ref="Z10">_xlfn.TEXTJOIN(CHAR(10),1,IF(Z$4=주문[납기],IF($B10=주문[상품],주문[텍스트],""),""))</f>
        <v/>
      </c>
      <c r="AA10" s="59" t="str">
        <f t="array" ref="AA10">_xlfn.TEXTJOIN(CHAR(10),1,IF(AA$4=주문[납기],IF($B10=주문[상품],주문[텍스트],""),""))</f>
        <v/>
      </c>
      <c r="AB10" s="59" t="str">
        <f t="array" ref="AB10">_xlfn.TEXTJOIN(CHAR(10),1,IF(AB$4=주문[납기],IF($B10=주문[상품],주문[텍스트],""),""))</f>
        <v/>
      </c>
      <c r="AC10" s="59" t="str">
        <f t="array" ref="AC10">_xlfn.TEXTJOIN(CHAR(10),1,IF(AC$4=주문[납기],IF($B10=주문[상품],주문[텍스트],""),""))</f>
        <v/>
      </c>
      <c r="AD10" s="59" t="str">
        <f t="array" ref="AD10">_xlfn.TEXTJOIN(CHAR(10),1,IF(AD$4=주문[납기],IF($B10=주문[상품],주문[텍스트],""),""))</f>
        <v/>
      </c>
      <c r="AE10" s="59" t="str">
        <f t="array" ref="AE10">_xlfn.TEXTJOIN(CHAR(10),1,IF(AE$4=주문[납기],IF($B10=주문[상품],주문[텍스트],""),""))</f>
        <v/>
      </c>
      <c r="AF10" s="59" t="str">
        <f t="array" ref="AF10">_xlfn.TEXTJOIN(CHAR(10),1,IF(AF$4=주문[납기],IF($B10=주문[상품],주문[텍스트],""),""))</f>
        <v/>
      </c>
      <c r="AG10" s="60" t="str">
        <f t="array" ref="AG10">_xlfn.TEXTJOIN(CHAR(10),1,IF(AG$4=주문[납기],IF($B10=주문[상품],주문[텍스트],""),""))</f>
        <v/>
      </c>
      <c r="AM10" s="194"/>
    </row>
    <row r="11" spans="2:41" ht="72" customHeight="1">
      <c r="B11" s="63" t="s">
        <v>148</v>
      </c>
      <c r="C11" s="64" t="str">
        <f t="array" ref="C11">_xlfn.TEXTJOIN(CHAR(10),1,IF(C$4=주문[납기],IF($B11=주문[상품],주문[텍스트],""),""))</f>
        <v/>
      </c>
      <c r="D11" s="64" t="str">
        <f t="array" ref="D11">_xlfn.TEXTJOIN(CHAR(10),1,IF(D$4=주문[납기],IF($B11=주문[상품],주문[텍스트],""),""))</f>
        <v/>
      </c>
      <c r="E11" s="64" t="str">
        <f t="array" ref="E11">_xlfn.TEXTJOIN(CHAR(10),1,IF(E$4=주문[납기],IF($B11=주문[상품],주문[텍스트],""),""))</f>
        <v/>
      </c>
      <c r="F11" s="64" t="str">
        <f t="array" ref="F11">_xlfn.TEXTJOIN(CHAR(10),1,IF(F$4=주문[납기],IF($B11=주문[상품],주문[텍스트],""),""))</f>
        <v/>
      </c>
      <c r="G11" s="64" t="str">
        <f t="array" ref="G11">_xlfn.TEXTJOIN(CHAR(10),1,IF(G$4=주문[납기],IF($B11=주문[상품],주문[텍스트],""),""))</f>
        <v>괴산고_저_(불고)_14kg____</v>
      </c>
      <c r="H11" s="64" t="str">
        <f t="array" ref="H11">_xlfn.TEXTJOIN(CHAR(10),1,IF(H$4=주문[납기],IF($B11=주문[상품],주문[텍스트],""),""))</f>
        <v>폴수학_공_(구이)_15kg_8___</v>
      </c>
      <c r="I11" s="64" t="str">
        <f t="array" ref="I11">_xlfn.TEXTJOIN(CHAR(10),1,IF(I$4=주문[납기],IF($B11=주문[상품],주문[텍스트],""),""))</f>
        <v/>
      </c>
      <c r="J11" s="64" t="str">
        <f t="array" ref="J11">_xlfn.TEXTJOIN(CHAR(10),1,IF(J$4=주문[납기],IF($B11=주문[상품],주문[텍스트],""),""))</f>
        <v/>
      </c>
      <c r="K11" s="64" t="str">
        <f t="array" ref="K11">_xlfn.TEXTJOIN(CHAR(10),1,IF(K$4=주문[납기],IF($B11=주문[상품],주문[텍스트],""),""))</f>
        <v/>
      </c>
      <c r="L11" s="64" t="str">
        <f t="array" ref="L11">_xlfn.TEXTJOIN(CHAR(10),1,IF(L$4=주문[납기],IF($B11=주문[상품],주문[텍스트],""),""))</f>
        <v/>
      </c>
      <c r="M11" s="64" t="str">
        <f t="array" ref="M11">_xlfn.TEXTJOIN(CHAR(10),1,IF(M$4=주문[납기],IF($B11=주문[상품],주문[텍스트],""),""))</f>
        <v/>
      </c>
      <c r="N11" s="64" t="str">
        <f t="array" ref="N11">_xlfn.TEXTJOIN(CHAR(10),1,IF(N$4=주문[납기],IF($B11=주문[상품],주문[텍스트],""),""))</f>
        <v/>
      </c>
      <c r="O11" s="64" t="str">
        <f t="array" ref="O11">_xlfn.TEXTJOIN(CHAR(10),1,IF(O$4=주문[납기],IF($B11=주문[상품],주문[텍스트],""),""))</f>
        <v/>
      </c>
      <c r="P11" s="64" t="str">
        <f t="array" ref="P11">_xlfn.TEXTJOIN(CHAR(10),1,IF(P$4=주문[납기],IF($B11=주문[상품],주문[텍스트],""),""))</f>
        <v/>
      </c>
      <c r="Q11" s="65" t="str">
        <f t="array" ref="Q11">_xlfn.TEXTJOIN(CHAR(10),1,IF(Q$4=주문[납기],IF($B11=주문[상품],주문[텍스트],""),""))</f>
        <v>괴산북_공_(찌게)_2kg____취소</v>
      </c>
      <c r="R11" s="65" t="str">
        <f t="array" ref="R11">_xlfn.TEXTJOIN(CHAR(10),1,IF(R$4=주문[납기],IF($B11=주문[상품],주문[텍스트],""),""))</f>
        <v/>
      </c>
      <c r="S11" s="65" t="str">
        <f t="array" ref="S11">_xlfn.TEXTJOIN(CHAR(10),1,IF(S$4=주문[납기],IF($B11=주문[상품],주문[텍스트],""),""))</f>
        <v/>
      </c>
      <c r="T11" s="65" t="str">
        <f t="array" ref="T11">_xlfn.TEXTJOIN(CHAR(10),1,IF(T$4=주문[납기],IF($B11=주문[상품],주문[텍스트],""),""))</f>
        <v/>
      </c>
      <c r="U11" s="65" t="str">
        <f t="array" ref="U11">_xlfn.TEXTJOIN(CHAR(10),1,IF(U$4=주문[납기],IF($B11=주문[상품],주문[텍스트],""),""))</f>
        <v>청안초_공_()_1kg____</v>
      </c>
      <c r="V11" s="64" t="str">
        <f t="array" ref="V11">_xlfn.TEXTJOIN(CHAR(10),1,IF(V$4=주문[납기],IF($B11=주문[상품],주문[텍스트],""),""))</f>
        <v/>
      </c>
      <c r="W11" s="64" t="str">
        <f t="array" ref="W11">_xlfn.TEXTJOIN(CHAR(10),1,IF(W$4=주문[납기],IF($B11=주문[상품],주문[텍스트],""),""))</f>
        <v>청안초_공_()_1.5kg____</v>
      </c>
      <c r="X11" s="64" t="str">
        <f t="array" ref="X11">_xlfn.TEXTJOIN(CHAR(10),1,IF(X$4=주문[납기],IF($B11=주문[상품],주문[텍스트],""),""))</f>
        <v/>
      </c>
      <c r="Y11" s="64" t="str">
        <f t="array" ref="Y11">_xlfn.TEXTJOIN(CHAR(10),1,IF(Y$4=주문[납기],IF($B11=주문[상품],주문[텍스트],""),""))</f>
        <v/>
      </c>
      <c r="Z11" s="64" t="str">
        <f t="array" ref="Z11">_xlfn.TEXTJOIN(CHAR(10),1,IF(Z$4=주문[납기],IF($B11=주문[상품],주문[텍스트],""),""))</f>
        <v/>
      </c>
      <c r="AA11" s="64" t="str">
        <f t="array" ref="AA11">_xlfn.TEXTJOIN(CHAR(10),1,IF(AA$4=주문[납기],IF($B11=주문[상품],주문[텍스트],""),""))</f>
        <v/>
      </c>
      <c r="AB11" s="64" t="str">
        <f t="array" ref="AB11">_xlfn.TEXTJOIN(CHAR(10),1,IF(AB$4=주문[납기],IF($B11=주문[상품],주문[텍스트],""),""))</f>
        <v>동인초_공_(불고)_3kg____</v>
      </c>
      <c r="AC11" s="64" t="str">
        <f t="array" ref="AC11">_xlfn.TEXTJOIN(CHAR(10),1,IF(AC$4=주문[납기],IF($B11=주문[상품],주문[텍스트],""),""))</f>
        <v>폴수학_공_(수육)_16kg_70___</v>
      </c>
      <c r="AD11" s="64" t="str">
        <f t="array" ref="AD11">_xlfn.TEXTJOIN(CHAR(10),1,IF(AD$4=주문[납기],IF($B11=주문[상품],주문[텍스트],""),""))</f>
        <v>동인초_공_(불고)_2kg____</v>
      </c>
      <c r="AE11" s="64" t="str">
        <f t="array" ref="AE11">_xlfn.TEXTJOIN(CHAR(10),1,IF(AE$4=주문[납기],IF($B11=주문[상품],주문[텍스트],""),""))</f>
        <v/>
      </c>
      <c r="AF11" s="64" t="str">
        <f t="array" ref="AF11">_xlfn.TEXTJOIN(CHAR(10),1,IF(AF$4=주문[납기],IF($B11=주문[상품],주문[텍스트],""),""))</f>
        <v/>
      </c>
      <c r="AG11" s="66" t="str">
        <f t="array" ref="AG11">_xlfn.TEXTJOIN(CHAR(10),1,IF(AG$4=주문[납기],IF($B11=주문[상품],주문[텍스트],""),""))</f>
        <v/>
      </c>
    </row>
    <row r="12" spans="2:41" ht="51.75" customHeight="1">
      <c r="B12" s="63" t="s">
        <v>118</v>
      </c>
      <c r="C12" s="64" t="str">
        <f t="array" ref="C12">_xlfn.TEXTJOIN(CHAR(10),1,IF(C$4=주문[납기],IF($B12=주문[상품],주문[텍스트],""),""))</f>
        <v/>
      </c>
      <c r="D12" s="64" t="str">
        <f t="array" ref="D12">_xlfn.TEXTJOIN(CHAR(10),1,IF(D$4=주문[납기],IF($B12=주문[상품],주문[텍스트],""),""))</f>
        <v/>
      </c>
      <c r="E12" s="64" t="str">
        <f t="array" ref="E12">_xlfn.TEXTJOIN(CHAR(10),1,IF(E$4=주문[납기],IF($B12=주문[상품],주문[텍스트],""),""))</f>
        <v/>
      </c>
      <c r="F12" s="64" t="str">
        <f t="array" ref="F12">_xlfn.TEXTJOIN(CHAR(10),1,IF(F$4=주문[납기],IF($B12=주문[상품],주문[텍스트],""),""))</f>
        <v>동인초_공_(수육)_15kg____
제일어_점_(불고)_3.5kg____취소</v>
      </c>
      <c r="G12" s="64" t="str">
        <f t="array" ref="G12">_xlfn.TEXTJOIN(CHAR(10),1,IF(G$4=주문[납기],IF($B12=주문[상품],주문[텍스트],""),""))</f>
        <v/>
      </c>
      <c r="H12" s="64" t="str">
        <f t="array" ref="H12">_xlfn.TEXTJOIN(CHAR(10),1,IF(H$4=주문[납기],IF($B12=주문[상품],주문[텍스트],""),""))</f>
        <v>동인초_공_(탕용)_8kg____
제일어_점_(불고)_3.5kg____</v>
      </c>
      <c r="I12" s="64" t="str">
        <f t="array" ref="I12">_xlfn.TEXTJOIN(CHAR(10),1,IF(I$4=주문[납기],IF($B12=주문[상품],주문[텍스트],""),""))</f>
        <v/>
      </c>
      <c r="J12" s="64" t="str">
        <f t="array" ref="J12">_xlfn.TEXTJOIN(CHAR(10),1,IF(J$4=주문[납기],IF($B12=주문[상품],주문[텍스트],""),""))</f>
        <v/>
      </c>
      <c r="K12" s="64" t="str">
        <f t="array" ref="K12">_xlfn.TEXTJOIN(CHAR(10),1,IF(K$4=주문[납기],IF($B12=주문[상품],주문[텍스트],""),""))</f>
        <v/>
      </c>
      <c r="L12" s="64" t="str">
        <f t="array" ref="L12">_xlfn.TEXTJOIN(CHAR(10),1,IF(L$4=주문[납기],IF($B12=주문[상품],주문[텍스트],""),""))</f>
        <v/>
      </c>
      <c r="M12" s="64" t="str">
        <f t="array" ref="M12">_xlfn.TEXTJOIN(CHAR(10),1,IF(M$4=주문[납기],IF($B12=주문[상품],주문[텍스트],""),""))</f>
        <v/>
      </c>
      <c r="N12" s="64" t="str">
        <f t="array" ref="N12">_xlfn.TEXTJOIN(CHAR(10),1,IF(N$4=주문[납기],IF($B12=주문[상품],주문[텍스트],""),""))</f>
        <v/>
      </c>
      <c r="O12" s="64" t="str">
        <f t="array" ref="O12">_xlfn.TEXTJOIN(CHAR(10),1,IF(O$4=주문[납기],IF($B12=주문[상품],주문[텍스트],""),""))</f>
        <v/>
      </c>
      <c r="P12" s="64" t="str">
        <f t="array" ref="P12">_xlfn.TEXTJOIN(CHAR(10),1,IF(P$4=주문[납기],IF($B12=주문[상품],주문[텍스트],""),""))</f>
        <v>괴산고_점_(불고)_15kg____</v>
      </c>
      <c r="Q12" s="65" t="str">
        <f t="array" ref="Q12">_xlfn.TEXTJOIN(CHAR(10),1,IF(Q$4=주문[납기],IF($B12=주문[상품],주문[텍스트],""),""))</f>
        <v/>
      </c>
      <c r="R12" s="65" t="str">
        <f t="array" ref="R12">_xlfn.TEXTJOIN(CHAR(10),1,IF(R$4=주문[납기],IF($B12=주문[상품],주문[텍스트],""),""))</f>
        <v/>
      </c>
      <c r="S12" s="65" t="str">
        <f t="array" ref="S12">_xlfn.TEXTJOIN(CHAR(10),1,IF(S$4=주문[납기],IF($B12=주문[상품],주문[텍스트],""),""))</f>
        <v/>
      </c>
      <c r="T12" s="65" t="str">
        <f t="array" ref="T12">_xlfn.TEXTJOIN(CHAR(10),1,IF(T$4=주문[납기],IF($B12=주문[상품],주문[텍스트],""),""))</f>
        <v/>
      </c>
      <c r="U12" s="65" t="str">
        <f t="array" ref="U12">_xlfn.TEXTJOIN(CHAR(10),1,IF(U$4=주문[납기],IF($B12=주문[상품],주문[텍스트],""),""))</f>
        <v/>
      </c>
      <c r="V12" s="64" t="str">
        <f t="array" ref="V12">_xlfn.TEXTJOIN(CHAR(10),1,IF(V$4=주문[납기],IF($B12=주문[상품],주문[텍스트],""),""))</f>
        <v>송면어_점_(불고)_1.5kg____</v>
      </c>
      <c r="W12" s="64" t="str">
        <f t="array" ref="W12">_xlfn.TEXTJOIN(CHAR(10),1,IF(W$4=주문[납기],IF($B12=주문[상품],주문[텍스트],""),""))</f>
        <v>청안초_공_()_8kg____</v>
      </c>
      <c r="X12" s="64" t="str">
        <f t="array" ref="X12">_xlfn.TEXTJOIN(CHAR(10),1,IF(X$4=주문[납기],IF($B12=주문[상품],주문[텍스트],""),""))</f>
        <v/>
      </c>
      <c r="Y12" s="64" t="str">
        <f t="array" ref="Y12">_xlfn.TEXTJOIN(CHAR(10),1,IF(Y$4=주문[납기],IF($B12=주문[상품],주문[텍스트],""),""))</f>
        <v/>
      </c>
      <c r="Z12" s="64" t="str">
        <f t="array" ref="Z12">_xlfn.TEXTJOIN(CHAR(10),1,IF(Z$4=주문[납기],IF($B12=주문[상품],주문[텍스트],""),""))</f>
        <v/>
      </c>
      <c r="AA12" s="64" t="str">
        <f t="array" ref="AA12">_xlfn.TEXTJOIN(CHAR(10),1,IF(AA$4=주문[납기],IF($B12=주문[상품],주문[텍스트],""),""))</f>
        <v/>
      </c>
      <c r="AB12" s="64" t="str">
        <f t="array" ref="AB12">_xlfn.TEXTJOIN(CHAR(10),1,IF(AB$4=주문[납기],IF($B12=주문[상품],주문[텍스트],""),""))</f>
        <v>송면어_점_(불고)_1.5kg____</v>
      </c>
      <c r="AC12" s="64" t="str">
        <f t="array" ref="AC12">_xlfn.TEXTJOIN(CHAR(10),1,IF(AC$4=주문[납기],IF($B12=주문[상품],주문[텍스트],""),""))</f>
        <v/>
      </c>
      <c r="AD12" s="64" t="str">
        <f t="array" ref="AD12">_xlfn.TEXTJOIN(CHAR(10),1,IF(AD$4=주문[납기],IF($B12=주문[상품],주문[텍스트],""),""))</f>
        <v>괴산북_공_(불고)_6kg_지방약간_두껍지않게__</v>
      </c>
      <c r="AE12" s="64" t="str">
        <f t="array" ref="AE12">_xlfn.TEXTJOIN(CHAR(10),1,IF(AE$4=주문[납기],IF($B12=주문[상품],주문[텍스트],""),""))</f>
        <v/>
      </c>
      <c r="AF12" s="64" t="str">
        <f t="array" ref="AF12">_xlfn.TEXTJOIN(CHAR(10),1,IF(AF$4=주문[납기],IF($B12=주문[상품],주문[텍스트],""),""))</f>
        <v/>
      </c>
      <c r="AG12" s="66" t="str">
        <f t="array" ref="AG12">_xlfn.TEXTJOIN(CHAR(10),1,IF(AG$4=주문[납기],IF($B12=주문[상품],주문[텍스트],""),""))</f>
        <v/>
      </c>
    </row>
    <row r="13" spans="2:41" ht="110.25" customHeight="1">
      <c r="B13" s="63" t="s">
        <v>120</v>
      </c>
      <c r="C13" s="64" t="str">
        <f t="array" ref="C13">_xlfn.TEXTJOIN(CHAR(10),1,IF(C$4=주문[납기],IF($B13=주문[상품],주문[텍스트],""),""))</f>
        <v/>
      </c>
      <c r="D13" s="64" t="str">
        <f t="array" ref="D13">_xlfn.TEXTJOIN(CHAR(10),1,IF(D$4=주문[납기],IF($B13=주문[상품],주문[텍스트],""),""))</f>
        <v/>
      </c>
      <c r="E13" s="64" t="str">
        <f t="array" ref="E13">_xlfn.TEXTJOIN(CHAR(10),1,IF(E$4=주문[납기],IF($B13=주문[상품],주문[텍스트],""),""))</f>
        <v/>
      </c>
      <c r="F13" s="64" t="str">
        <f t="array" ref="F13">_xlfn.TEXTJOIN(CHAR(10),1,IF(F$4=주문[납기],IF($B13=주문[상품],주문[텍스트],""),""))</f>
        <v>동인초_공_(편육)_15kg____</v>
      </c>
      <c r="G13" s="64" t="str">
        <f t="array" ref="G13">_xlfn.TEXTJOIN(CHAR(10),1,IF(G$4=주문[납기],IF($B13=주문[상품],주문[텍스트],""),""))</f>
        <v>괴산고_아_(불고)_1kg____</v>
      </c>
      <c r="H13" s="64" t="str">
        <f t="array" ref="H13">_xlfn.TEXTJOIN(CHAR(10),1,IF(H$4=주문[납기],IF($B13=주문[상품],주문[텍스트],""),""))</f>
        <v>사리어_공_(볶음)_2kg____
괴산어_점_()_4kg____</v>
      </c>
      <c r="I13" s="64" t="str">
        <f t="array" ref="I13">_xlfn.TEXTJOIN(CHAR(10),1,IF(I$4=주문[납기],IF($B13=주문[상품],주문[텍스트],""),""))</f>
        <v/>
      </c>
      <c r="J13" s="64" t="str">
        <f t="array" ref="J13">_xlfn.TEXTJOIN(CHAR(10),1,IF(J$4=주문[납기],IF($B13=주문[상품],주문[텍스트],""),""))</f>
        <v/>
      </c>
      <c r="K13" s="64" t="str">
        <f t="array" ref="K13">_xlfn.TEXTJOIN(CHAR(10),1,IF(K$4=주문[납기],IF($B13=주문[상품],주문[텍스트],""),""))</f>
        <v/>
      </c>
      <c r="L13" s="64" t="str">
        <f t="array" ref="L13">_xlfn.TEXTJOIN(CHAR(10),1,IF(L$4=주문[납기],IF($B13=주문[상품],주문[텍스트],""),""))</f>
        <v/>
      </c>
      <c r="M13" s="64" t="str">
        <f t="array" ref="M13">_xlfn.TEXTJOIN(CHAR(10),1,IF(M$4=주문[납기],IF($B13=주문[상품],주문[텍스트],""),""))</f>
        <v/>
      </c>
      <c r="N13" s="64" t="str">
        <f t="array" ref="N13">_xlfn.TEXTJOIN(CHAR(10),1,IF(N$4=주문[납기],IF($B13=주문[상품],주문[텍스트],""),""))</f>
        <v>괴산고_저_()_25kg____</v>
      </c>
      <c r="O13" s="64" t="str">
        <f t="array" ref="O13">_xlfn.TEXTJOIN(CHAR(10),1,IF(O$4=주문[납기],IF($B13=주문[상품],주문[텍스트],""),""))</f>
        <v/>
      </c>
      <c r="P13" s="64" t="str">
        <f t="array" ref="P13">_xlfn.TEXTJOIN(CHAR(10),1,IF(P$4=주문[납기],IF($B13=주문[상품],주문[텍스트],""),""))</f>
        <v>괴산고_점_(불고)_15kg____</v>
      </c>
      <c r="Q13" s="65" t="str">
        <f t="array" ref="Q13">_xlfn.TEXTJOIN(CHAR(10),1,IF(Q$4=주문[납기],IF($B13=주문[상품],주문[텍스트],""),""))</f>
        <v/>
      </c>
      <c r="R13" s="65" t="str">
        <f t="array" ref="R13">_xlfn.TEXTJOIN(CHAR(10),1,IF(R$4=주문[납기],IF($B13=주문[상품],주문[텍스트],""),""))</f>
        <v/>
      </c>
      <c r="S13" s="65" t="str">
        <f t="array" ref="S13">_xlfn.TEXTJOIN(CHAR(10),1,IF(S$4=주문[납기],IF($B13=주문[상품],주문[텍스트],""),""))</f>
        <v/>
      </c>
      <c r="T13" s="65" t="str">
        <f t="array" ref="T13">_xlfn.TEXTJOIN(CHAR(10),1,IF(T$4=주문[납기],IF($B13=주문[상품],주문[텍스트],""),""))</f>
        <v/>
      </c>
      <c r="U13" s="65" t="str">
        <f t="array" ref="U13">_xlfn.TEXTJOIN(CHAR(10),1,IF(U$4=주문[납기],IF($B13=주문[상품],주문[텍스트],""),""))</f>
        <v>청안초_공_(불고)_8kg____
괴산북_점_(불고)_10kg_지방약간_두껍지않게__</v>
      </c>
      <c r="V13" s="64" t="str">
        <f t="array" ref="V13">_xlfn.TEXTJOIN(CHAR(10),1,IF(V$4=주문[납기],IF($B13=주문[상품],주문[텍스트],""),""))</f>
        <v>성신유_점_(불고)_4kg____</v>
      </c>
      <c r="W13" s="64" t="str">
        <f t="array" ref="W13">_xlfn.TEXTJOIN(CHAR(10),1,IF(W$4=주문[납기],IF($B13=주문[상품],주문[텍스트],""),""))</f>
        <v>사리어_공_(볶음)_2kg____
전원어_점_(볶음)_2kg_얇게___</v>
      </c>
      <c r="X13" s="64" t="str">
        <f t="array" ref="X13">_xlfn.TEXTJOIN(CHAR(10),1,IF(X$4=주문[납기],IF($B13=주문[상품],주문[텍스트],""),""))</f>
        <v/>
      </c>
      <c r="Y13" s="64" t="str">
        <f t="array" ref="Y13">_xlfn.TEXTJOIN(CHAR(10),1,IF(Y$4=주문[납기],IF($B13=주문[상품],주문[텍스트],""),""))</f>
        <v/>
      </c>
      <c r="Z13" s="64" t="str">
        <f t="array" ref="Z13">_xlfn.TEXTJOIN(CHAR(10),1,IF(Z$4=주문[납기],IF($B13=주문[상품],주문[텍스트],""),""))</f>
        <v/>
      </c>
      <c r="AA13" s="64" t="str">
        <f t="array" ref="AA13">_xlfn.TEXTJOIN(CHAR(10),1,IF(AA$4=주문[납기],IF($B13=주문[상품],주문[텍스트],""),""))</f>
        <v>괴산고_저_(불고)_6kg____</v>
      </c>
      <c r="AB13" s="64" t="str">
        <f t="array" ref="AB13">_xlfn.TEXTJOIN(CHAR(10),1,IF(AB$4=주문[납기],IF($B13=주문[상품],주문[텍스트],""),""))</f>
        <v>동인초_공_(불고)_7kg____
송면어_점_(짜장)_1kg____</v>
      </c>
      <c r="AC13" s="64" t="str">
        <f t="array" ref="AC13">_xlfn.TEXTJOIN(CHAR(10),1,IF(AC$4=주문[납기],IF($B13=주문[상품],주문[텍스트],""),""))</f>
        <v>괴산어_점_()_4kg____</v>
      </c>
      <c r="AD13" s="64" t="str">
        <f t="array" ref="AD13">_xlfn.TEXTJOIN(CHAR(10),1,IF(AD$4=주문[납기],IF($B13=주문[상품],주문[텍스트],""),""))</f>
        <v>동인초_공_(불고)_4kg____</v>
      </c>
      <c r="AE13" s="64" t="str">
        <f t="array" ref="AE13">_xlfn.TEXTJOIN(CHAR(10),1,IF(AE$4=주문[납기],IF($B13=주문[상품],주문[텍스트],""),""))</f>
        <v/>
      </c>
      <c r="AF13" s="64" t="str">
        <f t="array" ref="AF13">_xlfn.TEXTJOIN(CHAR(10),1,IF(AF$4=주문[납기],IF($B13=주문[상품],주문[텍스트],""),""))</f>
        <v/>
      </c>
      <c r="AG13" s="66" t="str">
        <f t="array" ref="AG13">_xlfn.TEXTJOIN(CHAR(10),1,IF(AG$4=주문[납기],IF($B13=주문[상품],주문[텍스트],""),""))</f>
        <v/>
      </c>
    </row>
    <row r="14" spans="2:41" ht="51.75" customHeight="1">
      <c r="B14" s="63" t="s">
        <v>138</v>
      </c>
      <c r="C14" s="64" t="str">
        <f t="array" ref="C14">_xlfn.TEXTJOIN(CHAR(10),1,IF(C$4=주문[납기],IF($B14=주문[상품],주문[텍스트],""),""))</f>
        <v/>
      </c>
      <c r="D14" s="64" t="str">
        <f t="array" ref="D14">_xlfn.TEXTJOIN(CHAR(10),1,IF(D$4=주문[납기],IF($B14=주문[상품],주문[텍스트],""),""))</f>
        <v/>
      </c>
      <c r="E14" s="64" t="str">
        <f t="array" ref="E14">_xlfn.TEXTJOIN(CHAR(10),1,IF(E$4=주문[납기],IF($B14=주문[상품],주문[텍스트],""),""))</f>
        <v/>
      </c>
      <c r="F14" s="64" t="str">
        <f t="array" ref="F14">_xlfn.TEXTJOIN(CHAR(10),1,IF(F$4=주문[납기],IF($B14=주문[상품],주문[텍스트],""),""))</f>
        <v>괴산고_점_(깍뚝)_46kg____</v>
      </c>
      <c r="G14" s="64" t="str">
        <f t="array" ref="G14">_xlfn.TEXTJOIN(CHAR(10),1,IF(G$4=주문[납기],IF($B14=주문[상품],주문[텍스트],""),""))</f>
        <v/>
      </c>
      <c r="H14" s="64" t="str">
        <f t="array" ref="H14">_xlfn.TEXTJOIN(CHAR(10),1,IF(H$4=주문[납기],IF($B14=주문[상품],주문[텍스트],""),""))</f>
        <v/>
      </c>
      <c r="I14" s="64" t="str">
        <f t="array" ref="I14">_xlfn.TEXTJOIN(CHAR(10),1,IF(I$4=주문[납기],IF($B14=주문[상품],주문[텍스트],""),""))</f>
        <v>송면어_점_(돈까)_1.2kg____</v>
      </c>
      <c r="J14" s="64" t="str">
        <f t="array" ref="J14">_xlfn.TEXTJOIN(CHAR(10),1,IF(J$4=주문[납기],IF($B14=주문[상품],주문[텍스트],""),""))</f>
        <v/>
      </c>
      <c r="K14" s="64" t="str">
        <f t="array" ref="K14">_xlfn.TEXTJOIN(CHAR(10),1,IF(K$4=주문[납기],IF($B14=주문[상품],주문[텍스트],""),""))</f>
        <v/>
      </c>
      <c r="L14" s="64" t="str">
        <f t="array" ref="L14">_xlfn.TEXTJOIN(CHAR(10),1,IF(L$4=주문[납기],IF($B14=주문[상품],주문[텍스트],""),""))</f>
        <v/>
      </c>
      <c r="M14" s="64" t="str">
        <f t="array" ref="M14">_xlfn.TEXTJOIN(CHAR(10),1,IF(M$4=주문[납기],IF($B14=주문[상품],주문[텍스트],""),""))</f>
        <v/>
      </c>
      <c r="N14" s="64" t="str">
        <f t="array" ref="N14">_xlfn.TEXTJOIN(CHAR(10),1,IF(N$4=주문[납기],IF($B14=주문[상품],주문[텍스트],""),""))</f>
        <v/>
      </c>
      <c r="O14" s="64" t="str">
        <f t="array" ref="O14">_xlfn.TEXTJOIN(CHAR(10),1,IF(O$4=주문[납기],IF($B14=주문[상품],주문[텍스트],""),""))</f>
        <v/>
      </c>
      <c r="P14" s="64" t="str">
        <f t="array" ref="P14">_xlfn.TEXTJOIN(CHAR(10),1,IF(P$4=주문[납기],IF($B14=주문[상품],주문[텍스트],""),""))</f>
        <v/>
      </c>
      <c r="Q14" s="65" t="str">
        <f t="array" ref="Q14">_xlfn.TEXTJOIN(CHAR(10),1,IF(Q$4=주문[납기],IF($B14=주문[상품],주문[텍스트],""),""))</f>
        <v/>
      </c>
      <c r="R14" s="65" t="str">
        <f t="array" ref="R14">_xlfn.TEXTJOIN(CHAR(10),1,IF(R$4=주문[납기],IF($B14=주문[상품],주문[텍스트],""),""))</f>
        <v/>
      </c>
      <c r="S14" s="65" t="str">
        <f t="array" ref="S14">_xlfn.TEXTJOIN(CHAR(10),1,IF(S$4=주문[납기],IF($B14=주문[상품],주문[텍스트],""),""))</f>
        <v/>
      </c>
      <c r="T14" s="65" t="str">
        <f t="array" ref="T14">_xlfn.TEXTJOIN(CHAR(10),1,IF(T$4=주문[납기],IF($B14=주문[상품],주문[텍스트],""),""))</f>
        <v/>
      </c>
      <c r="U14" s="65" t="str">
        <f t="array" ref="U14">_xlfn.TEXTJOIN(CHAR(10),1,IF(U$4=주문[납기],IF($B14=주문[상품],주문[텍스트],""),""))</f>
        <v/>
      </c>
      <c r="V14" s="64" t="str">
        <f t="array" ref="V14">_xlfn.TEXTJOIN(CHAR(10),1,IF(V$4=주문[납기],IF($B14=주문[상품],주문[텍스트],""),""))</f>
        <v/>
      </c>
      <c r="W14" s="64" t="str">
        <f t="array" ref="W14">_xlfn.TEXTJOIN(CHAR(10),1,IF(W$4=주문[납기],IF($B14=주문[상품],주문[텍스트],""),""))</f>
        <v/>
      </c>
      <c r="X14" s="64" t="str">
        <f t="array" ref="X14">_xlfn.TEXTJOIN(CHAR(10),1,IF(X$4=주문[납기],IF($B14=주문[상품],주문[텍스트],""),""))</f>
        <v/>
      </c>
      <c r="Y14" s="64" t="str">
        <f t="array" ref="Y14">_xlfn.TEXTJOIN(CHAR(10),1,IF(Y$4=주문[납기],IF($B14=주문[상품],주문[텍스트],""),""))</f>
        <v/>
      </c>
      <c r="Z14" s="64" t="str">
        <f t="array" ref="Z14">_xlfn.TEXTJOIN(CHAR(10),1,IF(Z$4=주문[납기],IF($B14=주문[상품],주문[텍스트],""),""))</f>
        <v/>
      </c>
      <c r="AA14" s="64" t="str">
        <f t="array" ref="AA14">_xlfn.TEXTJOIN(CHAR(10),1,IF(AA$4=주문[납기],IF($B14=주문[상품],주문[텍스트],""),""))</f>
        <v/>
      </c>
      <c r="AB14" s="64" t="str">
        <f t="array" ref="AB14">_xlfn.TEXTJOIN(CHAR(10),1,IF(AB$4=주문[납기],IF($B14=주문[상품],주문[텍스트],""),""))</f>
        <v/>
      </c>
      <c r="AC14" s="64" t="str">
        <f t="array" ref="AC14">_xlfn.TEXTJOIN(CHAR(10),1,IF(AC$4=주문[납기],IF($B14=주문[상품],주문[텍스트],""),""))</f>
        <v/>
      </c>
      <c r="AD14" s="64" t="str">
        <f t="array" ref="AD14">_xlfn.TEXTJOIN(CHAR(10),1,IF(AD$4=주문[납기],IF($B14=주문[상품],주문[텍스트],""),""))</f>
        <v/>
      </c>
      <c r="AE14" s="64" t="str">
        <f t="array" ref="AE14">_xlfn.TEXTJOIN(CHAR(10),1,IF(AE$4=주문[납기],IF($B14=주문[상품],주문[텍스트],""),""))</f>
        <v/>
      </c>
      <c r="AF14" s="64" t="str">
        <f t="array" ref="AF14">_xlfn.TEXTJOIN(CHAR(10),1,IF(AF$4=주문[납기],IF($B14=주문[상품],주문[텍스트],""),""))</f>
        <v/>
      </c>
      <c r="AG14" s="66" t="str">
        <f t="array" ref="AG14">_xlfn.TEXTJOIN(CHAR(10),1,IF(AG$4=주문[납기],IF($B14=주문[상품],주문[텍스트],""),""))</f>
        <v/>
      </c>
    </row>
    <row r="15" spans="2:41" ht="51.75" customHeight="1">
      <c r="B15" s="63" t="s">
        <v>165</v>
      </c>
      <c r="C15" s="64" t="str">
        <f t="array" ref="C15">_xlfn.TEXTJOIN(CHAR(10),1,IF(C$4=주문[납기],IF($B15=주문[상품],주문[텍스트],""),""))</f>
        <v/>
      </c>
      <c r="D15" s="64" t="str">
        <f t="array" ref="D15">_xlfn.TEXTJOIN(CHAR(10),1,IF(D$4=주문[납기],IF($B15=주문[상품],주문[텍스트],""),""))</f>
        <v/>
      </c>
      <c r="E15" s="64" t="str">
        <f t="array" ref="E15">_xlfn.TEXTJOIN(CHAR(10),1,IF(E$4=주문[납기],IF($B15=주문[상품],주문[텍스트],""),""))</f>
        <v/>
      </c>
      <c r="F15" s="64" t="str">
        <f t="array" ref="F15">_xlfn.TEXTJOIN(CHAR(10),1,IF(F$4=주문[납기],IF($B15=주문[상품],주문[텍스트],""),""))</f>
        <v/>
      </c>
      <c r="G15" s="64" t="str">
        <f t="array" ref="G15">_xlfn.TEXTJOIN(CHAR(10),1,IF(G$4=주문[납기],IF($B15=주문[상품],주문[텍스트],""),""))</f>
        <v/>
      </c>
      <c r="H15" s="64" t="str">
        <f t="array" ref="H15">_xlfn.TEXTJOIN(CHAR(10),1,IF(H$4=주문[납기],IF($B15=주문[상품],주문[텍스트],""),""))</f>
        <v/>
      </c>
      <c r="I15" s="64" t="str">
        <f t="array" ref="I15">_xlfn.TEXTJOIN(CHAR(10),1,IF(I$4=주문[납기],IF($B15=주문[상품],주문[텍스트],""),""))</f>
        <v/>
      </c>
      <c r="J15" s="64" t="str">
        <f t="array" ref="J15">_xlfn.TEXTJOIN(CHAR(10),1,IF(J$4=주문[납기],IF($B15=주문[상품],주문[텍스트],""),""))</f>
        <v/>
      </c>
      <c r="K15" s="64" t="str">
        <f t="array" ref="K15">_xlfn.TEXTJOIN(CHAR(10),1,IF(K$4=주문[납기],IF($B15=주문[상품],주문[텍스트],""),""))</f>
        <v/>
      </c>
      <c r="L15" s="64" t="str">
        <f t="array" ref="L15">_xlfn.TEXTJOIN(CHAR(10),1,IF(L$4=주문[납기],IF($B15=주문[상품],주문[텍스트],""),""))</f>
        <v/>
      </c>
      <c r="M15" s="64" t="str">
        <f t="array" ref="M15">_xlfn.TEXTJOIN(CHAR(10),1,IF(M$4=주문[납기],IF($B15=주문[상품],주문[텍스트],""),""))</f>
        <v/>
      </c>
      <c r="N15" s="64" t="str">
        <f t="array" ref="N15">_xlfn.TEXTJOIN(CHAR(10),1,IF(N$4=주문[납기],IF($B15=주문[상품],주문[텍스트],""),""))</f>
        <v/>
      </c>
      <c r="O15" s="64" t="str">
        <f t="array" ref="O15">_xlfn.TEXTJOIN(CHAR(10),1,IF(O$4=주문[납기],IF($B15=주문[상품],주문[텍스트],""),""))</f>
        <v/>
      </c>
      <c r="P15" s="64" t="str">
        <f t="array" ref="P15">_xlfn.TEXTJOIN(CHAR(10),1,IF(P$4=주문[납기],IF($B15=주문[상품],주문[텍스트],""),""))</f>
        <v/>
      </c>
      <c r="Q15" s="65" t="str">
        <f t="array" ref="Q15">_xlfn.TEXTJOIN(CHAR(10),1,IF(Q$4=주문[납기],IF($B15=주문[상품],주문[텍스트],""),""))</f>
        <v>괴산북_공_(찌게)_2kg____취소
제일어_점_(세절)_1kg_가는채___</v>
      </c>
      <c r="R15" s="65" t="str">
        <f t="array" ref="R15">_xlfn.TEXTJOIN(CHAR(10),1,IF(R$4=주문[납기],IF($B15=주문[상품],주문[텍스트],""),""))</f>
        <v/>
      </c>
      <c r="S15" s="65" t="str">
        <f t="array" ref="S15">_xlfn.TEXTJOIN(CHAR(10),1,IF(S$4=주문[납기],IF($B15=주문[상품],주문[텍스트],""),""))</f>
        <v/>
      </c>
      <c r="T15" s="65" t="str">
        <f t="array" ref="T15">_xlfn.TEXTJOIN(CHAR(10),1,IF(T$4=주문[납기],IF($B15=주문[상품],주문[텍스트],""),""))</f>
        <v>청안초_공_(탕용)_1.5kg____</v>
      </c>
      <c r="U15" s="65" t="str">
        <f t="array" ref="U15">_xlfn.TEXTJOIN(CHAR(10),1,IF(U$4=주문[납기],IF($B15=주문[상품],주문[텍스트],""),""))</f>
        <v/>
      </c>
      <c r="V15" s="64" t="str">
        <f t="array" ref="V15">_xlfn.TEXTJOIN(CHAR(10),1,IF(V$4=주문[납기],IF($B15=주문[상품],주문[텍스트],""),""))</f>
        <v/>
      </c>
      <c r="W15" s="64" t="str">
        <f t="array" ref="W15">_xlfn.TEXTJOIN(CHAR(10),1,IF(W$4=주문[납기],IF($B15=주문[상품],주문[텍스트],""),""))</f>
        <v>칠성초_공_(찌게)_2kg____</v>
      </c>
      <c r="X15" s="64" t="str">
        <f t="array" ref="X15">_xlfn.TEXTJOIN(CHAR(10),1,IF(X$4=주문[납기],IF($B15=주문[상품],주문[텍스트],""),""))</f>
        <v/>
      </c>
      <c r="Y15" s="64" t="str">
        <f t="array" ref="Y15">_xlfn.TEXTJOIN(CHAR(10),1,IF(Y$4=주문[납기],IF($B15=주문[상품],주문[텍스트],""),""))</f>
        <v/>
      </c>
      <c r="Z15" s="64" t="str">
        <f t="array" ref="Z15">_xlfn.TEXTJOIN(CHAR(10),1,IF(Z$4=주문[납기],IF($B15=주문[상품],주문[텍스트],""),""))</f>
        <v/>
      </c>
      <c r="AA15" s="64" t="str">
        <f t="array" ref="AA15">_xlfn.TEXTJOIN(CHAR(10),1,IF(AA$4=주문[납기],IF($B15=주문[상품],주문[텍스트],""),""))</f>
        <v/>
      </c>
      <c r="AB15" s="64" t="str">
        <f t="array" ref="AB15">_xlfn.TEXTJOIN(CHAR(10),1,IF(AB$4=주문[납기],IF($B15=주문[상품],주문[텍스트],""),""))</f>
        <v>괴산북_공_(조림)_8kg____</v>
      </c>
      <c r="AC15" s="64" t="str">
        <f t="array" ref="AC15">_xlfn.TEXTJOIN(CHAR(10),1,IF(AC$4=주문[납기],IF($B15=주문[상품],주문[텍스트],""),""))</f>
        <v/>
      </c>
      <c r="AD15" s="64" t="str">
        <f t="array" ref="AD15">_xlfn.TEXTJOIN(CHAR(10),1,IF(AD$4=주문[납기],IF($B15=주문[상품],주문[텍스트],""),""))</f>
        <v/>
      </c>
      <c r="AE15" s="64" t="str">
        <f t="array" ref="AE15">_xlfn.TEXTJOIN(CHAR(10),1,IF(AE$4=주문[납기],IF($B15=주문[상품],주문[텍스트],""),""))</f>
        <v/>
      </c>
      <c r="AF15" s="64" t="str">
        <f t="array" ref="AF15">_xlfn.TEXTJOIN(CHAR(10),1,IF(AF$4=주문[납기],IF($B15=주문[상품],주문[텍스트],""),""))</f>
        <v/>
      </c>
      <c r="AG15" s="66" t="str">
        <f t="array" ref="AG15">_xlfn.TEXTJOIN(CHAR(10),1,IF(AG$4=주문[납기],IF($B15=주문[상품],주문[텍스트],""),""))</f>
        <v/>
      </c>
    </row>
    <row r="16" spans="2:41" ht="51.75" customHeight="1">
      <c r="B16" s="63" t="s">
        <v>159</v>
      </c>
      <c r="C16" s="64" t="str">
        <f t="array" ref="C16">_xlfn.TEXTJOIN(CHAR(10),1,IF(C$4=주문[납기],IF($B16=주문[상품],주문[텍스트],""),""))</f>
        <v/>
      </c>
      <c r="D16" s="64" t="str">
        <f t="array" ref="D16">_xlfn.TEXTJOIN(CHAR(10),1,IF(D$4=주문[납기],IF($B16=주문[상품],주문[텍스트],""),""))</f>
        <v/>
      </c>
      <c r="E16" s="64" t="str">
        <f t="array" ref="E16">_xlfn.TEXTJOIN(CHAR(10),1,IF(E$4=주문[납기],IF($B16=주문[상품],주문[텍스트],""),""))</f>
        <v/>
      </c>
      <c r="F16" s="64" t="str">
        <f t="array" ref="F16">_xlfn.TEXTJOIN(CHAR(10),1,IF(F$4=주문[납기],IF($B16=주문[상품],주문[텍스트],""),""))</f>
        <v>하늘어_공_(볶음)_1kg____</v>
      </c>
      <c r="G16" s="64" t="str">
        <f t="array" ref="G16">_xlfn.TEXTJOIN(CHAR(10),1,IF(G$4=주문[납기],IF($B16=주문[상품],주문[텍스트],""),""))</f>
        <v>전원어_점_(볶음)_2kg_채썰기___</v>
      </c>
      <c r="H16" s="64" t="str">
        <f t="array" ref="H16">_xlfn.TEXTJOIN(CHAR(10),1,IF(H$4=주문[납기],IF($B16=주문[상품],주문[텍스트],""),""))</f>
        <v>하늘어_공_(볶음)_1kg____</v>
      </c>
      <c r="I16" s="64" t="str">
        <f t="array" ref="I16">_xlfn.TEXTJOIN(CHAR(10),1,IF(I$4=주문[납기],IF($B16=주문[상품],주문[텍스트],""),""))</f>
        <v/>
      </c>
      <c r="J16" s="64" t="str">
        <f t="array" ref="J16">_xlfn.TEXTJOIN(CHAR(10),1,IF(J$4=주문[납기],IF($B16=주문[상품],주문[텍스트],""),""))</f>
        <v/>
      </c>
      <c r="K16" s="64" t="str">
        <f t="array" ref="K16">_xlfn.TEXTJOIN(CHAR(10),1,IF(K$4=주문[납기],IF($B16=주문[상품],주문[텍스트],""),""))</f>
        <v/>
      </c>
      <c r="L16" s="64" t="str">
        <f t="array" ref="L16">_xlfn.TEXTJOIN(CHAR(10),1,IF(L$4=주문[납기],IF($B16=주문[상품],주문[텍스트],""),""))</f>
        <v/>
      </c>
      <c r="M16" s="64" t="str">
        <f t="array" ref="M16">_xlfn.TEXTJOIN(CHAR(10),1,IF(M$4=주문[납기],IF($B16=주문[상품],주문[텍스트],""),""))</f>
        <v/>
      </c>
      <c r="N16" s="64" t="str">
        <f t="array" ref="N16">_xlfn.TEXTJOIN(CHAR(10),1,IF(N$4=주문[납기],IF($B16=주문[상품],주문[텍스트],""),""))</f>
        <v/>
      </c>
      <c r="O16" s="64" t="str">
        <f t="array" ref="O16">_xlfn.TEXTJOIN(CHAR(10),1,IF(O$4=주문[납기],IF($B16=주문[상품],주문[텍스트],""),""))</f>
        <v/>
      </c>
      <c r="P16" s="64" t="str">
        <f t="array" ref="P16">_xlfn.TEXTJOIN(CHAR(10),1,IF(P$4=주문[납기],IF($B16=주문[상품],주문[텍스트],""),""))</f>
        <v/>
      </c>
      <c r="Q16" s="65" t="str">
        <f t="array" ref="Q16">_xlfn.TEXTJOIN(CHAR(10),1,IF(Q$4=주문[납기],IF($B16=주문[상품],주문[텍스트],""),""))</f>
        <v>전원어_점_(잡채)_1kg_채썰기___</v>
      </c>
      <c r="R16" s="65" t="str">
        <f t="array" ref="R16">_xlfn.TEXTJOIN(CHAR(10),1,IF(R$4=주문[납기],IF($B16=주문[상품],주문[텍스트],""),""))</f>
        <v/>
      </c>
      <c r="S16" s="65" t="str">
        <f t="array" ref="S16">_xlfn.TEXTJOIN(CHAR(10),1,IF(S$4=주문[납기],IF($B16=주문[상품],주문[텍스트],""),""))</f>
        <v/>
      </c>
      <c r="T16" s="65" t="str">
        <f t="array" ref="T16">_xlfn.TEXTJOIN(CHAR(10),1,IF(T$4=주문[납기],IF($B16=주문[상품],주문[텍스트],""),""))</f>
        <v/>
      </c>
      <c r="U16" s="65" t="str">
        <f t="array" ref="U16">_xlfn.TEXTJOIN(CHAR(10),1,IF(U$4=주문[납기],IF($B16=주문[상품],주문[텍스트],""),""))</f>
        <v>칠성초_공_(장조)_3kg____</v>
      </c>
      <c r="V16" s="64" t="str">
        <f t="array" ref="V16">_xlfn.TEXTJOIN(CHAR(10),1,IF(V$4=주문[납기],IF($B16=주문[상품],주문[텍스트],""),""))</f>
        <v>폴수학_공_(돈까)_9kg_8_두번누름__</v>
      </c>
      <c r="W16" s="64" t="str">
        <f t="array" ref="W16">_xlfn.TEXTJOIN(CHAR(10),1,IF(W$4=주문[납기],IF($B16=주문[상품],주문[텍스트],""),""))</f>
        <v/>
      </c>
      <c r="X16" s="64" t="str">
        <f t="array" ref="X16">_xlfn.TEXTJOIN(CHAR(10),1,IF(X$4=주문[납기],IF($B16=주문[상품],주문[텍스트],""),""))</f>
        <v/>
      </c>
      <c r="Y16" s="64" t="str">
        <f t="array" ref="Y16">_xlfn.TEXTJOIN(CHAR(10),1,IF(Y$4=주문[납기],IF($B16=주문[상품],주문[텍스트],""),""))</f>
        <v/>
      </c>
      <c r="Z16" s="64" t="str">
        <f t="array" ref="Z16">_xlfn.TEXTJOIN(CHAR(10),1,IF(Z$4=주문[납기],IF($B16=주문[상품],주문[텍스트],""),""))</f>
        <v/>
      </c>
      <c r="AA16" s="64" t="str">
        <f t="array" ref="AA16">_xlfn.TEXTJOIN(CHAR(10),1,IF(AA$4=주문[납기],IF($B16=주문[상품],주문[텍스트],""),""))</f>
        <v/>
      </c>
      <c r="AB16" s="64" t="str">
        <f t="array" ref="AB16">_xlfn.TEXTJOIN(CHAR(10),1,IF(AB$4=주문[납기],IF($B16=주문[상품],주문[텍스트],""),""))</f>
        <v/>
      </c>
      <c r="AC16" s="64" t="str">
        <f t="array" ref="AC16">_xlfn.TEXTJOIN(CHAR(10),1,IF(AC$4=주문[납기],IF($B16=주문[상품],주문[텍스트],""),""))</f>
        <v/>
      </c>
      <c r="AD16" s="64" t="str">
        <f t="array" ref="AD16">_xlfn.TEXTJOIN(CHAR(10),1,IF(AD$4=주문[납기],IF($B16=주문[상품],주문[텍스트],""),""))</f>
        <v/>
      </c>
      <c r="AE16" s="64" t="str">
        <f t="array" ref="AE16">_xlfn.TEXTJOIN(CHAR(10),1,IF(AE$4=주문[납기],IF($B16=주문[상품],주문[텍스트],""),""))</f>
        <v/>
      </c>
      <c r="AF16" s="64" t="str">
        <f t="array" ref="AF16">_xlfn.TEXTJOIN(CHAR(10),1,IF(AF$4=주문[납기],IF($B16=주문[상품],주문[텍스트],""),""))</f>
        <v/>
      </c>
      <c r="AG16" s="66" t="str">
        <f t="array" ref="AG16">_xlfn.TEXTJOIN(CHAR(10),1,IF(AG$4=주문[납기],IF($B16=주문[상품],주문[텍스트],""),""))</f>
        <v/>
      </c>
    </row>
    <row r="17" spans="2:33" ht="72" customHeight="1">
      <c r="B17" s="63" t="s">
        <v>158</v>
      </c>
      <c r="C17" s="64" t="str">
        <f t="array" ref="C17">_xlfn.TEXTJOIN(CHAR(10),1,IF(C$4=주문[납기],IF($B17=주문[상품],주문[텍스트],""),""))</f>
        <v>청안초_공_(세절)_2.5kg____</v>
      </c>
      <c r="D17" s="64" t="str">
        <f t="array" ref="D17">_xlfn.TEXTJOIN(CHAR(10),1,IF(D$4=주문[납기],IF($B17=주문[상품],주문[텍스트],""),""))</f>
        <v/>
      </c>
      <c r="E17" s="64" t="str">
        <f t="array" ref="E17">_xlfn.TEXTJOIN(CHAR(10),1,IF(E$4=주문[납기],IF($B17=주문[상품],주문[텍스트],""),""))</f>
        <v/>
      </c>
      <c r="F17" s="64" t="str">
        <f t="array" ref="F17">_xlfn.TEXTJOIN(CHAR(10),1,IF(F$4=주문[납기],IF($B17=주문[상품],주문[텍스트],""),""))</f>
        <v/>
      </c>
      <c r="G17" s="64" t="str">
        <f t="array" ref="G17">_xlfn.TEXTJOIN(CHAR(10),1,IF(G$4=주문[납기],IF($B17=주문[상품],주문[텍스트],""),""))</f>
        <v/>
      </c>
      <c r="H17" s="64" t="str">
        <f t="array" ref="H17">_xlfn.TEXTJOIN(CHAR(10),1,IF(H$4=주문[납기],IF($B17=주문[상품],주문[텍스트],""),""))</f>
        <v/>
      </c>
      <c r="I17" s="64" t="str">
        <f t="array" ref="I17">_xlfn.TEXTJOIN(CHAR(10),1,IF(I$4=주문[납기],IF($B17=주문[상품],주문[텍스트],""),""))</f>
        <v>괴산고_저_(카레)_4.5kg____</v>
      </c>
      <c r="J17" s="64" t="str">
        <f t="array" ref="J17">_xlfn.TEXTJOIN(CHAR(10),1,IF(J$4=주문[납기],IF($B17=주문[상품],주문[텍스트],""),""))</f>
        <v>동인초_공_()_16kg____
청안초_공_(카레)_2.5kg____
괴산고_아_(불고)_1kg____</v>
      </c>
      <c r="K17" s="64" t="str">
        <f t="array" ref="K17">_xlfn.TEXTJOIN(CHAR(10),1,IF(K$4=주문[납기],IF($B17=주문[상품],주문[텍스트],""),""))</f>
        <v/>
      </c>
      <c r="L17" s="64" t="str">
        <f t="array" ref="L17">_xlfn.TEXTJOIN(CHAR(10),1,IF(L$4=주문[납기],IF($B17=주문[상품],주문[텍스트],""),""))</f>
        <v/>
      </c>
      <c r="M17" s="64" t="str">
        <f t="array" ref="M17">_xlfn.TEXTJOIN(CHAR(10),1,IF(M$4=주문[납기],IF($B17=주문[상품],주문[텍스트],""),""))</f>
        <v>괴산북_공_(찜용)_6kg_지방약간___</v>
      </c>
      <c r="N17" s="64" t="str">
        <f t="array" ref="N17">_xlfn.TEXTJOIN(CHAR(10),1,IF(N$4=주문[납기],IF($B17=주문[상품],주문[텍스트],""),""))</f>
        <v>연풍초_공_(다짐)_2kg____</v>
      </c>
      <c r="O17" s="64" t="str">
        <f t="array" ref="O17">_xlfn.TEXTJOIN(CHAR(10),1,IF(O$4=주문[납기],IF($B17=주문[상품],주문[텍스트],""),""))</f>
        <v>폴수학_공_(불고)_10kg____</v>
      </c>
      <c r="P17" s="64" t="str">
        <f t="array" ref="P17">_xlfn.TEXTJOIN(CHAR(10),1,IF(P$4=주문[납기],IF($B17=주문[상품],주문[텍스트],""),""))</f>
        <v>칠성초_공_(카레)_1kg____
연풍초_공_(카레)_1.5kg____
연풍초_공_(탕수)_4kg____
괴산북_공_(짜장)_4.5kg____
청안초_공_(카레)_1.5kg____
괴산고_점_(불고)_18kg____</v>
      </c>
      <c r="Q17" s="65" t="str">
        <f t="array" ref="Q17">_xlfn.TEXTJOIN(CHAR(10),1,IF(Q$4=주문[납기],IF($B17=주문[상품],주문[텍스트],""),""))</f>
        <v>괴산북_공_(찌게)_2kg_지방약간___취소
하늘어_공_(잡채)_1kg____
사리어_공_(볶음)_2kg____</v>
      </c>
      <c r="R17" s="65" t="str">
        <f t="array" ref="R17">_xlfn.TEXTJOIN(CHAR(10),1,IF(R$4=주문[납기],IF($B17=주문[상품],주문[텍스트],""),""))</f>
        <v/>
      </c>
      <c r="S17" s="65" t="str">
        <f t="array" ref="S17">_xlfn.TEXTJOIN(CHAR(10),1,IF(S$4=주문[납기],IF($B17=주문[상품],주문[텍스트],""),""))</f>
        <v/>
      </c>
      <c r="T17" s="65" t="str">
        <f t="array" ref="T17">_xlfn.TEXTJOIN(CHAR(10),1,IF(T$4=주문[납기],IF($B17=주문[상품],주문[텍스트],""),""))</f>
        <v>괴산고_저_(세절)_4kg____</v>
      </c>
      <c r="U17" s="65" t="str">
        <f t="array" ref="U17">_xlfn.TEXTJOIN(CHAR(10),1,IF(U$4=주문[납기],IF($B17=주문[상품],주문[텍스트],""),""))</f>
        <v>사리어_공_(갈아)_2kg____
괴산고_아_(불고)_6.5kg____
전원어_점_(갈아)_1kg_전___</v>
      </c>
      <c r="V17" s="64" t="str">
        <f t="array" ref="V17">_xlfn.TEXTJOIN(CHAR(10),1,IF(V$4=주문[납기],IF($B17=주문[상품],주문[텍스트],""),""))</f>
        <v/>
      </c>
      <c r="W17" s="64" t="str">
        <f t="array" ref="W17">_xlfn.TEXTJOIN(CHAR(10),1,IF(W$4=주문[납기],IF($B17=주문[상품],주문[텍스트],""),""))</f>
        <v>하늘어_공_(볶음)_1kg____</v>
      </c>
      <c r="X17" s="64" t="str">
        <f t="array" ref="X17">_xlfn.TEXTJOIN(CHAR(10),1,IF(X$4=주문[납기],IF($B17=주문[상품],주문[텍스트],""),""))</f>
        <v>연풍초_공_(다짐)_1kg____</v>
      </c>
      <c r="Y17" s="64" t="str">
        <f t="array" ref="Y17">_xlfn.TEXTJOIN(CHAR(10),1,IF(Y$4=주문[납기],IF($B17=주문[상품],주문[텍스트],""),""))</f>
        <v/>
      </c>
      <c r="Z17" s="64" t="str">
        <f t="array" ref="Z17">_xlfn.TEXTJOIN(CHAR(10),1,IF(Z$4=주문[납기],IF($B17=주문[상품],주문[텍스트],""),""))</f>
        <v/>
      </c>
      <c r="AA17" s="64" t="str">
        <f t="array" ref="AA17">_xlfn.TEXTJOIN(CHAR(10),1,IF(AA$4=주문[납기],IF($B17=주문[상품],주문[텍스트],""),""))</f>
        <v>괴산고_저_(불고)_2kg____</v>
      </c>
      <c r="AB17" s="64" t="str">
        <f t="array" ref="AB17">_xlfn.TEXTJOIN(CHAR(10),1,IF(AB$4=주문[납기],IF($B17=주문[상품],주문[텍스트],""),""))</f>
        <v>동인초_공_(불고)_13kg____</v>
      </c>
      <c r="AC17" s="64" t="str">
        <f t="array" ref="AC17">_xlfn.TEXTJOIN(CHAR(10),1,IF(AC$4=주문[납기],IF($B17=주문[상품],주문[텍스트],""),""))</f>
        <v>청안초_공_(찜용)_1.5kg____</v>
      </c>
      <c r="AD17" s="64" t="str">
        <f t="array" ref="AD17">_xlfn.TEXTJOIN(CHAR(10),1,IF(AD$4=주문[납기],IF($B17=주문[상품],주문[텍스트],""),""))</f>
        <v>동인초_공_(불고)_10kg____
괴산북_공_(불고)_4kg_지방약간_두껍지않게__
괴산고_저_(세절)_0.5kg____</v>
      </c>
      <c r="AE17" s="64" t="str">
        <f t="array" ref="AE17">_xlfn.TEXTJOIN(CHAR(10),1,IF(AE$4=주문[납기],IF($B17=주문[상품],주문[텍스트],""),""))</f>
        <v>괴산고_점_(장조)_27kg____</v>
      </c>
      <c r="AF17" s="64" t="str">
        <f t="array" ref="AF17">_xlfn.TEXTJOIN(CHAR(10),1,IF(AF$4=주문[납기],IF($B17=주문[상품],주문[텍스트],""),""))</f>
        <v/>
      </c>
      <c r="AG17" s="66" t="str">
        <f t="array" ref="AG17">_xlfn.TEXTJOIN(CHAR(10),1,IF(AG$4=주문[납기],IF($B17=주문[상품],주문[텍스트],""),""))</f>
        <v/>
      </c>
    </row>
    <row r="18" spans="2:33" ht="51.75" customHeight="1">
      <c r="B18" s="63" t="s">
        <v>166</v>
      </c>
      <c r="C18" s="64" t="str">
        <f t="array" ref="C18">_xlfn.TEXTJOIN(CHAR(10),1,IF(C$4=주문[납기],IF($B18=주문[상품],주문[텍스트],""),""))</f>
        <v/>
      </c>
      <c r="D18" s="64" t="str">
        <f t="array" ref="D18">_xlfn.TEXTJOIN(CHAR(10),1,IF(D$4=주문[납기],IF($B18=주문[상품],주문[텍스트],""),""))</f>
        <v/>
      </c>
      <c r="E18" s="64" t="str">
        <f t="array" ref="E18">_xlfn.TEXTJOIN(CHAR(10),1,IF(E$4=주문[납기],IF($B18=주문[상품],주문[텍스트],""),""))</f>
        <v/>
      </c>
      <c r="F18" s="64" t="str">
        <f t="array" ref="F18">_xlfn.TEXTJOIN(CHAR(10),1,IF(F$4=주문[납기],IF($B18=주문[상품],주문[텍스트],""),""))</f>
        <v/>
      </c>
      <c r="G18" s="64" t="str">
        <f t="array" ref="G18">_xlfn.TEXTJOIN(CHAR(10),1,IF(G$4=주문[납기],IF($B18=주문[상품],주문[텍스트],""),""))</f>
        <v/>
      </c>
      <c r="H18" s="64" t="str">
        <f t="array" ref="H18">_xlfn.TEXTJOIN(CHAR(10),1,IF(H$4=주문[납기],IF($B18=주문[상품],주문[텍스트],""),""))</f>
        <v/>
      </c>
      <c r="I18" s="64" t="str">
        <f t="array" ref="I18">_xlfn.TEXTJOIN(CHAR(10),1,IF(I$4=주문[납기],IF($B18=주문[상품],주문[텍스트],""),""))</f>
        <v/>
      </c>
      <c r="J18" s="64" t="str">
        <f t="array" ref="J18">_xlfn.TEXTJOIN(CHAR(10),1,IF(J$4=주문[납기],IF($B18=주문[상품],주문[텍스트],""),""))</f>
        <v/>
      </c>
      <c r="K18" s="64" t="str">
        <f t="array" ref="K18">_xlfn.TEXTJOIN(CHAR(10),1,IF(K$4=주문[납기],IF($B18=주문[상품],주문[텍스트],""),""))</f>
        <v/>
      </c>
      <c r="L18" s="64" t="str">
        <f t="array" ref="L18">_xlfn.TEXTJOIN(CHAR(10),1,IF(L$4=주문[납기],IF($B18=주문[상품],주문[텍스트],""),""))</f>
        <v/>
      </c>
      <c r="M18" s="64" t="str">
        <f t="array" ref="M18">_xlfn.TEXTJOIN(CHAR(10),1,IF(M$4=주문[납기],IF($B18=주문[상품],주문[텍스트],""),""))</f>
        <v/>
      </c>
      <c r="N18" s="64" t="str">
        <f t="array" ref="N18">_xlfn.TEXTJOIN(CHAR(10),1,IF(N$4=주문[납기],IF($B18=주문[상품],주문[텍스트],""),""))</f>
        <v/>
      </c>
      <c r="O18" s="64" t="str">
        <f t="array" ref="O18">_xlfn.TEXTJOIN(CHAR(10),1,IF(O$4=주문[납기],IF($B18=주문[상품],주문[텍스트],""),""))</f>
        <v/>
      </c>
      <c r="P18" s="64" t="str">
        <f t="array" ref="P18">_xlfn.TEXTJOIN(CHAR(10),1,IF(P$4=주문[납기],IF($B18=주문[상품],주문[텍스트],""),""))</f>
        <v/>
      </c>
      <c r="Q18" s="65" t="str">
        <f t="array" ref="Q18">_xlfn.TEXTJOIN(CHAR(10),1,IF(Q$4=주문[납기],IF($B18=주문[상품],주문[텍스트],""),""))</f>
        <v/>
      </c>
      <c r="R18" s="65" t="str">
        <f t="array" ref="R18">_xlfn.TEXTJOIN(CHAR(10),1,IF(R$4=주문[납기],IF($B18=주문[상품],주문[텍스트],""),""))</f>
        <v/>
      </c>
      <c r="S18" s="65" t="str">
        <f t="array" ref="S18">_xlfn.TEXTJOIN(CHAR(10),1,IF(S$4=주문[납기],IF($B18=주문[상품],주문[텍스트],""),""))</f>
        <v/>
      </c>
      <c r="T18" s="65" t="str">
        <f t="array" ref="T18">_xlfn.TEXTJOIN(CHAR(10),1,IF(T$4=주문[납기],IF($B18=주문[상품],주문[텍스트],""),""))</f>
        <v>동인초_공_()_20kg____
청안초_공_()_5kg____</v>
      </c>
      <c r="U18" s="65" t="str">
        <f t="array" ref="U18">_xlfn.TEXTJOIN(CHAR(10),1,IF(U$4=주문[납기],IF($B18=주문[상품],주문[텍스트],""),""))</f>
        <v/>
      </c>
      <c r="V18" s="64" t="str">
        <f t="array" ref="V18">_xlfn.TEXTJOIN(CHAR(10),1,IF(V$4=주문[납기],IF($B18=주문[상품],주문[텍스트],""),""))</f>
        <v/>
      </c>
      <c r="W18" s="64" t="str">
        <f t="array" ref="W18">_xlfn.TEXTJOIN(CHAR(10),1,IF(W$4=주문[납기],IF($B18=주문[상품],주문[텍스트],""),""))</f>
        <v/>
      </c>
      <c r="X18" s="64" t="str">
        <f t="array" ref="X18">_xlfn.TEXTJOIN(CHAR(10),1,IF(X$4=주문[납기],IF($B18=주문[상품],주문[텍스트],""),""))</f>
        <v/>
      </c>
      <c r="Y18" s="64" t="str">
        <f t="array" ref="Y18">_xlfn.TEXTJOIN(CHAR(10),1,IF(Y$4=주문[납기],IF($B18=주문[상품],주문[텍스트],""),""))</f>
        <v/>
      </c>
      <c r="Z18" s="64" t="str">
        <f t="array" ref="Z18">_xlfn.TEXTJOIN(CHAR(10),1,IF(Z$4=주문[납기],IF($B18=주문[상품],주문[텍스트],""),""))</f>
        <v/>
      </c>
      <c r="AA18" s="64" t="str">
        <f t="array" ref="AA18">_xlfn.TEXTJOIN(CHAR(10),1,IF(AA$4=주문[납기],IF($B18=주문[상품],주문[텍스트],""),""))</f>
        <v/>
      </c>
      <c r="AB18" s="64" t="str">
        <f t="array" ref="AB18">_xlfn.TEXTJOIN(CHAR(10),1,IF(AB$4=주문[납기],IF($B18=주문[상품],주문[텍스트],""),""))</f>
        <v/>
      </c>
      <c r="AC18" s="64" t="str">
        <f t="array" ref="AC18">_xlfn.TEXTJOIN(CHAR(10),1,IF(AC$4=주문[납기],IF($B18=주문[상품],주문[텍스트],""),""))</f>
        <v/>
      </c>
      <c r="AD18" s="64" t="str">
        <f t="array" ref="AD18">_xlfn.TEXTJOIN(CHAR(10),1,IF(AD$4=주문[납기],IF($B18=주문[상품],주문[텍스트],""),""))</f>
        <v/>
      </c>
      <c r="AE18" s="64" t="str">
        <f t="array" ref="AE18">_xlfn.TEXTJOIN(CHAR(10),1,IF(AE$4=주문[납기],IF($B18=주문[상품],주문[텍스트],""),""))</f>
        <v/>
      </c>
      <c r="AF18" s="64" t="str">
        <f t="array" ref="AF18">_xlfn.TEXTJOIN(CHAR(10),1,IF(AF$4=주문[납기],IF($B18=주문[상품],주문[텍스트],""),""))</f>
        <v/>
      </c>
      <c r="AG18" s="66" t="str">
        <f t="array" ref="AG18">_xlfn.TEXTJOIN(CHAR(10),1,IF(AG$4=주문[납기],IF($B18=주문[상품],주문[텍스트],""),""))</f>
        <v/>
      </c>
    </row>
    <row r="19" spans="2:33" ht="51.75" customHeight="1" thickBot="1">
      <c r="B19" s="67" t="s">
        <v>167</v>
      </c>
      <c r="C19" s="68" t="str">
        <f t="array" ref="C19">_xlfn.TEXTJOIN(CHAR(10),1,IF(C$4=주문[납기],IF($B19=주문[상품],주문[텍스트],""),""))</f>
        <v>동인초_공_()_32kg____</v>
      </c>
      <c r="D19" s="68" t="str">
        <f t="array" ref="D19">_xlfn.TEXTJOIN(CHAR(10),1,IF(D$4=주문[납기],IF($B19=주문[상품],주문[텍스트],""),""))</f>
        <v/>
      </c>
      <c r="E19" s="68" t="str">
        <f t="array" ref="E19">_xlfn.TEXTJOIN(CHAR(10),1,IF(E$4=주문[납기],IF($B19=주문[상품],주문[텍스트],""),""))</f>
        <v/>
      </c>
      <c r="F19" s="68" t="str">
        <f t="array" ref="F19">_xlfn.TEXTJOIN(CHAR(10),1,IF(F$4=주문[납기],IF($B19=주문[상품],주문[텍스트],""),""))</f>
        <v/>
      </c>
      <c r="G19" s="68" t="str">
        <f t="array" ref="G19">_xlfn.TEXTJOIN(CHAR(10),1,IF(G$4=주문[납기],IF($B19=주문[상품],주문[텍스트],""),""))</f>
        <v/>
      </c>
      <c r="H19" s="68" t="str">
        <f t="array" ref="H19">_xlfn.TEXTJOIN(CHAR(10),1,IF(H$4=주문[납기],IF($B19=주문[상품],주문[텍스트],""),""))</f>
        <v/>
      </c>
      <c r="I19" s="68" t="str">
        <f t="array" ref="I19">_xlfn.TEXTJOIN(CHAR(10),1,IF(I$4=주문[납기],IF($B19=주문[상품],주문[텍스트],""),""))</f>
        <v/>
      </c>
      <c r="J19" s="68" t="str">
        <f t="array" ref="J19">_xlfn.TEXTJOIN(CHAR(10),1,IF(J$4=주문[납기],IF($B19=주문[상품],주문[텍스트],""),""))</f>
        <v/>
      </c>
      <c r="K19" s="68" t="str">
        <f t="array" ref="K19">_xlfn.TEXTJOIN(CHAR(10),1,IF(K$4=주문[납기],IF($B19=주문[상품],주문[텍스트],""),""))</f>
        <v/>
      </c>
      <c r="L19" s="68" t="str">
        <f t="array" ref="L19">_xlfn.TEXTJOIN(CHAR(10),1,IF(L$4=주문[납기],IF($B19=주문[상품],주문[텍스트],""),""))</f>
        <v/>
      </c>
      <c r="M19" s="68" t="str">
        <f t="array" ref="M19">_xlfn.TEXTJOIN(CHAR(10),1,IF(M$4=주문[납기],IF($B19=주문[상품],주문[텍스트],""),""))</f>
        <v>괴산북_공_(찜용)_10kg_먹기좋게_40__</v>
      </c>
      <c r="N19" s="68" t="str">
        <f t="array" ref="N19">_xlfn.TEXTJOIN(CHAR(10),1,IF(N$4=주문[납기],IF($B19=주문[상품],주문[텍스트],""),""))</f>
        <v/>
      </c>
      <c r="O19" s="68" t="str">
        <f t="array" ref="O19">_xlfn.TEXTJOIN(CHAR(10),1,IF(O$4=주문[납기],IF($B19=주문[상품],주문[텍스트],""),""))</f>
        <v/>
      </c>
      <c r="P19" s="68" t="str">
        <f t="array" ref="P19">_xlfn.TEXTJOIN(CHAR(10),1,IF(P$4=주문[납기],IF($B19=주문[상품],주문[텍스트],""),""))</f>
        <v/>
      </c>
      <c r="Q19" s="161" t="str">
        <f t="array" ref="Q19">_xlfn.TEXTJOIN(CHAR(10),1,IF(Q$4=주문[납기],IF($B19=주문[상품],주문[텍스트],""),""))</f>
        <v/>
      </c>
      <c r="R19" s="161" t="str">
        <f t="array" ref="R19">_xlfn.TEXTJOIN(CHAR(10),1,IF(R$4=주문[납기],IF($B19=주문[상품],주문[텍스트],""),""))</f>
        <v/>
      </c>
      <c r="S19" s="161" t="str">
        <f t="array" ref="S19">_xlfn.TEXTJOIN(CHAR(10),1,IF(S$4=주문[납기],IF($B19=주문[상품],주문[텍스트],""),""))</f>
        <v/>
      </c>
      <c r="T19" s="161" t="str">
        <f t="array" ref="T19">_xlfn.TEXTJOIN(CHAR(10),1,IF(T$4=주문[납기],IF($B19=주문[상품],주문[텍스트],""),""))</f>
        <v/>
      </c>
      <c r="U19" s="161" t="str">
        <f t="array" ref="U19">_xlfn.TEXTJOIN(CHAR(10),1,IF(U$4=주문[납기],IF($B19=주문[상품],주문[텍스트],""),""))</f>
        <v/>
      </c>
      <c r="V19" s="68" t="str">
        <f t="array" ref="V19">_xlfn.TEXTJOIN(CHAR(10),1,IF(V$4=주문[납기],IF($B19=주문[상품],주문[텍스트],""),""))</f>
        <v/>
      </c>
      <c r="W19" s="68" t="str">
        <f t="array" ref="W19">_xlfn.TEXTJOIN(CHAR(10),1,IF(W$4=주문[납기],IF($B19=주문[상품],주문[텍스트],""),""))</f>
        <v/>
      </c>
      <c r="X19" s="68" t="str">
        <f t="array" ref="X19">_xlfn.TEXTJOIN(CHAR(10),1,IF(X$4=주문[납기],IF($B19=주문[상품],주문[텍스트],""),""))</f>
        <v/>
      </c>
      <c r="Y19" s="68" t="str">
        <f t="array" ref="Y19">_xlfn.TEXTJOIN(CHAR(10),1,IF(Y$4=주문[납기],IF($B19=주문[상품],주문[텍스트],""),""))</f>
        <v/>
      </c>
      <c r="Z19" s="68" t="str">
        <f t="array" ref="Z19">_xlfn.TEXTJOIN(CHAR(10),1,IF(Z$4=주문[납기],IF($B19=주문[상품],주문[텍스트],""),""))</f>
        <v/>
      </c>
      <c r="AA19" s="68" t="str">
        <f t="array" ref="AA19">_xlfn.TEXTJOIN(CHAR(10),1,IF(AA$4=주문[납기],IF($B19=주문[상품],주문[텍스트],""),""))</f>
        <v/>
      </c>
      <c r="AB19" s="68" t="str">
        <f t="array" ref="AB19">_xlfn.TEXTJOIN(CHAR(10),1,IF(AB$4=주문[납기],IF($B19=주문[상품],주문[텍스트],""),""))</f>
        <v>송면어_점_(찜용)_1.5kg____</v>
      </c>
      <c r="AC19" s="68" t="str">
        <f t="array" ref="AC19">_xlfn.TEXTJOIN(CHAR(10),1,IF(AC$4=주문[납기],IF($B19=주문[상품],주문[텍스트],""),""))</f>
        <v>청안초_공_()_9kg____</v>
      </c>
      <c r="AD19" s="68" t="str">
        <f t="array" ref="AD19">_xlfn.TEXTJOIN(CHAR(10),1,IF(AD$4=주문[납기],IF($B19=주문[상품],주문[텍스트],""),""))</f>
        <v/>
      </c>
      <c r="AE19" s="68" t="str">
        <f t="array" ref="AE19">_xlfn.TEXTJOIN(CHAR(10),1,IF(AE$4=주문[납기],IF($B19=주문[상품],주문[텍스트],""),""))</f>
        <v/>
      </c>
      <c r="AF19" s="68" t="str">
        <f t="array" ref="AF19">_xlfn.TEXTJOIN(CHAR(10),1,IF(AF$4=주문[납기],IF($B19=주문[상품],주문[텍스트],""),""))</f>
        <v/>
      </c>
      <c r="AG19" s="162" t="str">
        <f t="array" ref="AG19">_xlfn.TEXTJOIN(CHAR(10),1,IF(AG$4=주문[납기],IF($B19=주문[상품],주문[텍스트],""),""))</f>
        <v/>
      </c>
    </row>
    <row r="20" spans="2:33">
      <c r="C20" s="19"/>
      <c r="K20" s="195"/>
    </row>
    <row r="21" spans="2:33">
      <c r="C21" s="19"/>
    </row>
    <row r="22" spans="2:33">
      <c r="C22" s="19"/>
    </row>
  </sheetData>
  <phoneticPr fontId="1" type="noConversion"/>
  <conditionalFormatting sqref="C4:AG4">
    <cfRule type="expression" dxfId="44" priority="7">
      <formula>WEEKDAY(C4,2)=6</formula>
    </cfRule>
    <cfRule type="expression" dxfId="43" priority="8">
      <formula>WEEKDAY(C4,2)=7</formula>
    </cfRule>
  </conditionalFormatting>
  <conditionalFormatting sqref="C5:AG5 C6:C19 E18:AG19 D6:AG17">
    <cfRule type="expression" dxfId="42" priority="6">
      <formula>AND((MONTH(C5)&lt;&gt;$J$4),C5&lt;&gt;"")</formula>
    </cfRule>
  </conditionalFormatting>
  <conditionalFormatting sqref="D18">
    <cfRule type="expression" dxfId="41" priority="4">
      <formula>AND((MONTH(D18)&lt;&gt;$J$4),D18&lt;&gt;"")</formula>
    </cfRule>
  </conditionalFormatting>
  <conditionalFormatting sqref="D19">
    <cfRule type="expression" dxfId="40" priority="2">
      <formula>AND((MONTH(D19)&lt;&gt;$J$4),D19&lt;&gt;"")</formula>
    </cfRule>
  </conditionalFormatting>
  <dataValidations count="2">
    <dataValidation allowBlank="1" showInputMessage="1" showErrorMessage="1" promptTitle="해당월 조회" prompt="납기일 기준으로 매월 조회가 가능합니다._x000a_예1) 2021-10-1  , 2021-11-1" sqref="B1" xr:uid="{00000000-0002-0000-0100-000000000000}"/>
    <dataValidation allowBlank="1" showInputMessage="1" showErrorMessage="1" promptTitle="기관명" prompt="해당기관을 선택해 주세요_x000a_만일 타기관을 지우고자 한다면 &quot;상품자료&quot;sheet에서_x000a_타기관을 삭제후 공란없이 범위를 좁혀주세요" sqref="AA1:AB1" xr:uid="{00000000-0002-0000-0100-000001000000}"/>
  </dataValidations>
  <pageMargins left="0.25" right="0.25" top="0.75" bottom="0.75" header="0.3" footer="0.3"/>
  <pageSetup paperSize="9" scale="52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AC127187-F1A8-432E-B8BE-E1709F8CD0AA}">
            <xm:f>NOT(ISERROR(VLOOKUP(C5,구매요청!#REF!,1,0)))</xm:f>
            <x14:dxf>
              <font>
                <color rgb="FFFF5050"/>
              </font>
              <border>
                <top style="thin">
                  <color rgb="FFFF5050"/>
                </top>
                <vertical/>
                <horizontal/>
              </border>
            </x14:dxf>
          </x14:cfRule>
          <xm:sqref>C5:AG5 C6:C19 E18:AG19 D6:AG17</xm:sqref>
        </x14:conditionalFormatting>
        <x14:conditionalFormatting xmlns:xm="http://schemas.microsoft.com/office/excel/2006/main">
          <x14:cfRule type="expression" priority="3" id="{E1E7B51F-30FA-4D6A-8D04-22122D6EB4F8}">
            <xm:f>NOT(ISERROR(VLOOKUP(D18,구매요청!#REF!,1,0)))</xm:f>
            <x14:dxf>
              <font>
                <color rgb="FFFF5050"/>
              </font>
              <border>
                <top style="thin">
                  <color rgb="FFFF5050"/>
                </top>
                <vertical/>
                <horizontal/>
              </border>
            </x14:dxf>
          </x14:cfRule>
          <xm:sqref>D18</xm:sqref>
        </x14:conditionalFormatting>
        <x14:conditionalFormatting xmlns:xm="http://schemas.microsoft.com/office/excel/2006/main">
          <x14:cfRule type="expression" priority="1" id="{685AB7B7-E6D7-429C-95C0-329404AB1C52}">
            <xm:f>NOT(ISERROR(VLOOKUP(D19,구매요청!#REF!,1,0)))</xm:f>
            <x14:dxf>
              <font>
                <color rgb="FFFF5050"/>
              </font>
              <border>
                <top style="thin">
                  <color rgb="FFFF5050"/>
                </top>
                <vertical/>
                <horizontal/>
              </border>
            </x14:dxf>
          </x14:cfRule>
          <xm:sqref>D19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36"/>
  <sheetViews>
    <sheetView zoomScale="98" zoomScaleNormal="98" workbookViewId="0">
      <pane xSplit="2" ySplit="4" topLeftCell="U17" activePane="bottomRight" state="frozen"/>
      <selection pane="topRight" activeCell="C1" sqref="C1"/>
      <selection pane="bottomLeft" activeCell="A5" sqref="A5"/>
      <selection pane="bottomRight" activeCell="U21" sqref="U21"/>
    </sheetView>
  </sheetViews>
  <sheetFormatPr defaultRowHeight="16.5"/>
  <cols>
    <col min="1" max="1" width="7.375" customWidth="1"/>
    <col min="2" max="2" width="22.625" customWidth="1"/>
    <col min="3" max="3" width="24.125" customWidth="1"/>
    <col min="4" max="4" width="26" customWidth="1"/>
    <col min="5" max="6" width="20.375" customWidth="1"/>
    <col min="7" max="7" width="25.625" customWidth="1"/>
    <col min="8" max="17" width="20.375" customWidth="1"/>
    <col min="18" max="18" width="21.5" customWidth="1"/>
    <col min="19" max="19" width="40.125" customWidth="1"/>
    <col min="20" max="20" width="22.125" customWidth="1"/>
    <col min="21" max="31" width="20.375" customWidth="1"/>
    <col min="32" max="32" width="24.25" customWidth="1"/>
    <col min="33" max="33" width="20.375" customWidth="1"/>
  </cols>
  <sheetData>
    <row r="1" spans="1:33" ht="27.75" customHeight="1" thickBot="1">
      <c r="B1" s="22">
        <v>44621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1"/>
      <c r="AA1" s="132"/>
      <c r="AB1" s="133"/>
      <c r="AC1" s="46"/>
      <c r="AD1" s="46"/>
      <c r="AE1" s="46"/>
      <c r="AF1" s="46"/>
      <c r="AG1" s="47"/>
    </row>
    <row r="2" spans="1:33" s="51" customFormat="1" ht="24" customHeight="1" thickBot="1">
      <c r="B2" s="48"/>
      <c r="C2" s="49" t="str">
        <f>TEXT(C4,"aaa")</f>
        <v>화</v>
      </c>
      <c r="D2" s="49" t="str">
        <f t="shared" ref="D2:AG2" si="0">TEXT(D4,"aaa")</f>
        <v>수</v>
      </c>
      <c r="E2" s="49" t="str">
        <f t="shared" si="0"/>
        <v>목</v>
      </c>
      <c r="F2" s="49" t="str">
        <f t="shared" si="0"/>
        <v>금</v>
      </c>
      <c r="G2" s="49" t="str">
        <f t="shared" si="0"/>
        <v>토</v>
      </c>
      <c r="H2" s="49" t="str">
        <f t="shared" si="0"/>
        <v>일</v>
      </c>
      <c r="I2" s="49" t="str">
        <f t="shared" si="0"/>
        <v>월</v>
      </c>
      <c r="J2" s="49" t="str">
        <f t="shared" si="0"/>
        <v>화</v>
      </c>
      <c r="K2" s="49" t="str">
        <f t="shared" si="0"/>
        <v>수</v>
      </c>
      <c r="L2" s="49" t="str">
        <f t="shared" si="0"/>
        <v>목</v>
      </c>
      <c r="M2" s="49" t="str">
        <f t="shared" si="0"/>
        <v>금</v>
      </c>
      <c r="N2" s="49" t="str">
        <f t="shared" si="0"/>
        <v>토</v>
      </c>
      <c r="O2" s="49" t="str">
        <f t="shared" si="0"/>
        <v>일</v>
      </c>
      <c r="P2" s="49" t="str">
        <f t="shared" si="0"/>
        <v>월</v>
      </c>
      <c r="Q2" s="49" t="str">
        <f t="shared" si="0"/>
        <v>화</v>
      </c>
      <c r="R2" s="49" t="str">
        <f t="shared" si="0"/>
        <v>수</v>
      </c>
      <c r="S2" s="49" t="str">
        <f t="shared" si="0"/>
        <v>목</v>
      </c>
      <c r="T2" s="49" t="str">
        <f t="shared" si="0"/>
        <v>금</v>
      </c>
      <c r="U2" s="49" t="str">
        <f t="shared" si="0"/>
        <v>토</v>
      </c>
      <c r="V2" s="49" t="str">
        <f t="shared" si="0"/>
        <v>일</v>
      </c>
      <c r="W2" s="49" t="str">
        <f t="shared" si="0"/>
        <v>월</v>
      </c>
      <c r="X2" s="49" t="str">
        <f t="shared" si="0"/>
        <v>화</v>
      </c>
      <c r="Y2" s="49" t="str">
        <f t="shared" si="0"/>
        <v>수</v>
      </c>
      <c r="Z2" s="49" t="str">
        <f t="shared" si="0"/>
        <v>목</v>
      </c>
      <c r="AA2" s="49" t="str">
        <f t="shared" si="0"/>
        <v>금</v>
      </c>
      <c r="AB2" s="49" t="str">
        <f t="shared" si="0"/>
        <v>토</v>
      </c>
      <c r="AC2" s="49" t="str">
        <f t="shared" si="0"/>
        <v>일</v>
      </c>
      <c r="AD2" s="49" t="str">
        <f t="shared" si="0"/>
        <v>월</v>
      </c>
      <c r="AE2" s="49" t="str">
        <f t="shared" si="0"/>
        <v>화</v>
      </c>
      <c r="AF2" s="49" t="str">
        <f t="shared" si="0"/>
        <v>수</v>
      </c>
      <c r="AG2" s="50" t="str">
        <f t="shared" si="0"/>
        <v>목</v>
      </c>
    </row>
    <row r="3" spans="1:33" ht="1.5" customHeight="1" thickBot="1"/>
    <row r="4" spans="1:33" s="52" customFormat="1" ht="21" customHeight="1" thickBot="1">
      <c r="B4" s="122"/>
      <c r="C4" s="123">
        <f>B1</f>
        <v>44621</v>
      </c>
      <c r="D4" s="123">
        <f>C4+1</f>
        <v>44622</v>
      </c>
      <c r="E4" s="123">
        <f t="shared" ref="E4:AG4" si="1">D4+1</f>
        <v>44623</v>
      </c>
      <c r="F4" s="123">
        <f t="shared" si="1"/>
        <v>44624</v>
      </c>
      <c r="G4" s="123">
        <f t="shared" si="1"/>
        <v>44625</v>
      </c>
      <c r="H4" s="123">
        <f t="shared" si="1"/>
        <v>44626</v>
      </c>
      <c r="I4" s="123">
        <f t="shared" si="1"/>
        <v>44627</v>
      </c>
      <c r="J4" s="123">
        <f t="shared" si="1"/>
        <v>44628</v>
      </c>
      <c r="K4" s="123">
        <f t="shared" si="1"/>
        <v>44629</v>
      </c>
      <c r="L4" s="123">
        <f t="shared" si="1"/>
        <v>44630</v>
      </c>
      <c r="M4" s="123">
        <f t="shared" si="1"/>
        <v>44631</v>
      </c>
      <c r="N4" s="123">
        <f t="shared" si="1"/>
        <v>44632</v>
      </c>
      <c r="O4" s="123">
        <f t="shared" si="1"/>
        <v>44633</v>
      </c>
      <c r="P4" s="123">
        <f t="shared" si="1"/>
        <v>44634</v>
      </c>
      <c r="Q4" s="123">
        <f>P4+1</f>
        <v>44635</v>
      </c>
      <c r="R4" s="123">
        <f t="shared" si="1"/>
        <v>44636</v>
      </c>
      <c r="S4" s="123">
        <f t="shared" si="1"/>
        <v>44637</v>
      </c>
      <c r="T4" s="123">
        <f t="shared" si="1"/>
        <v>44638</v>
      </c>
      <c r="U4" s="123">
        <f t="shared" si="1"/>
        <v>44639</v>
      </c>
      <c r="V4" s="123">
        <f t="shared" si="1"/>
        <v>44640</v>
      </c>
      <c r="W4" s="123">
        <f t="shared" si="1"/>
        <v>44641</v>
      </c>
      <c r="X4" s="123">
        <f t="shared" si="1"/>
        <v>44642</v>
      </c>
      <c r="Y4" s="123">
        <f t="shared" si="1"/>
        <v>44643</v>
      </c>
      <c r="Z4" s="123">
        <f t="shared" si="1"/>
        <v>44644</v>
      </c>
      <c r="AA4" s="123">
        <f t="shared" si="1"/>
        <v>44645</v>
      </c>
      <c r="AB4" s="123">
        <f t="shared" si="1"/>
        <v>44646</v>
      </c>
      <c r="AC4" s="123">
        <f t="shared" si="1"/>
        <v>44647</v>
      </c>
      <c r="AD4" s="123">
        <f t="shared" si="1"/>
        <v>44648</v>
      </c>
      <c r="AE4" s="123">
        <f t="shared" si="1"/>
        <v>44649</v>
      </c>
      <c r="AF4" s="123">
        <f t="shared" si="1"/>
        <v>44650</v>
      </c>
      <c r="AG4" s="124">
        <f t="shared" si="1"/>
        <v>44651</v>
      </c>
    </row>
    <row r="5" spans="1:33" ht="76.5" customHeight="1">
      <c r="A5" t="s">
        <v>360</v>
      </c>
      <c r="B5" s="163" t="s">
        <v>55</v>
      </c>
      <c r="C5" s="125" t="str">
        <f t="array" ref="C5">_xlfn.TEXTJOIN(CHAR(10),1,IF(C$4=주문[납기],IF($B5=주문[주문처],주문[텍스트2],""),""))</f>
        <v/>
      </c>
      <c r="D5" s="125" t="str">
        <f t="array" ref="D5">_xlfn.TEXTJOIN(CHAR(10),1,IF(D$4=주문[납기],IF($B5=주문[주문처],주문[텍스트2],""),""))</f>
        <v/>
      </c>
      <c r="E5" s="125" t="str">
        <f t="array" ref="E5">_xlfn.TEXTJOIN(CHAR(10),1,IF(E$4=주문[납기],IF($B5=주문[주문처],주문[텍스트2],""),""))</f>
        <v/>
      </c>
      <c r="F5" s="125" t="str">
        <f t="array" ref="F5">_xlfn.TEXTJOIN(CHAR(10),1,IF(F$4=주문[납기],IF($B5=주문[주문처],주문[텍스트2],""),""))</f>
        <v/>
      </c>
      <c r="G5" s="125" t="str">
        <f t="array" ref="G5">_xlfn.TEXTJOIN(CHAR(10),1,IF(G$4=주문[납기],IF($B5=주문[주문처],주문[텍스트2],""),""))</f>
        <v/>
      </c>
      <c r="H5" s="125" t="str">
        <f t="array" ref="H5">_xlfn.TEXTJOIN(CHAR(10),1,IF(H$4=주문[납기],IF($B5=주문[주문처],주문[텍스트2],""),""))</f>
        <v/>
      </c>
      <c r="I5" s="125" t="str">
        <f t="array" ref="I5">_xlfn.TEXTJOIN(CHAR(10),1,IF(I$4=주문[납기],IF($B5=주문[주문처],주문[텍스트2],""),""))</f>
        <v/>
      </c>
      <c r="J5" s="125" t="str">
        <f t="array" ref="J5">_xlfn.TEXTJOIN(CHAR(10),1,IF(J$4=주문[납기],IF($B5=주문[주문처],주문[텍스트2],""),""))</f>
        <v/>
      </c>
      <c r="K5" s="125" t="str">
        <f t="array" ref="K5">_xlfn.TEXTJOIN(CHAR(10),1,IF(K$4=주문[납기],IF($B5=주문[주문처],주문[텍스트2],""),""))</f>
        <v/>
      </c>
      <c r="L5" s="125" t="str">
        <f t="array" ref="L5">_xlfn.TEXTJOIN(CHAR(10),1,IF(L$4=주문[납기],IF($B5=주문[주문처],주문[텍스트2],""),""))</f>
        <v/>
      </c>
      <c r="M5" s="125" t="str">
        <f t="array" ref="M5">_xlfn.TEXTJOIN(CHAR(10),1,IF(M$4=주문[납기],IF($B5=주문[주문처],주문[텍스트2],""),""))</f>
        <v/>
      </c>
      <c r="N5" s="125" t="str">
        <f t="array" ref="N5">_xlfn.TEXTJOIN(CHAR(10),1,IF(N$4=주문[납기],IF($B5=주문[주문처],주문[텍스트2],""),""))</f>
        <v/>
      </c>
      <c r="O5" s="125" t="str">
        <f t="array" ref="O5">_xlfn.TEXTJOIN(CHAR(10),1,IF(O$4=주문[납기],IF($B5=주문[주문처],주문[텍스트2],""),""))</f>
        <v/>
      </c>
      <c r="P5" s="125" t="str">
        <f t="array" ref="P5">_xlfn.TEXTJOIN(CHAR(10),1,IF(P$4=주문[납기],IF($B5=주문[주문처],주문[텍스트2],""),""))</f>
        <v/>
      </c>
      <c r="Q5" s="125" t="str">
        <f t="array" ref="Q5">_xlfn.TEXTJOIN(CHAR(10),1,IF(Q$4=주문[납기],IF($B5=주문[주문처],주문[텍스트2],""),""))</f>
        <v/>
      </c>
      <c r="R5" s="125" t="str">
        <f t="array" ref="R5">_xlfn.TEXTJOIN(CHAR(10),1,IF(R$4=주문[납기],IF($B5=주문[주문처],주문[텍스트2],""),""))</f>
        <v/>
      </c>
      <c r="S5" s="125" t="str">
        <f t="array" ref="S5">_xlfn.TEXTJOIN(CHAR(10),1,IF(S$4=주문[납기],IF($B5=주문[주문처],주문[텍스트2],""),""))</f>
        <v/>
      </c>
      <c r="T5" s="125" t="str">
        <f t="array" ref="T5">_xlfn.TEXTJOIN(CHAR(10),1,IF(T$4=주문[납기],IF($B5=주문[주문처],주문[텍스트2],""),""))</f>
        <v/>
      </c>
      <c r="U5" s="125" t="str">
        <f t="array" ref="U5">_xlfn.TEXTJOIN(CHAR(10),1,IF(U$4=주문[납기],IF($B5=주문[주문처],주문[텍스트2],""),""))</f>
        <v/>
      </c>
      <c r="V5" s="125" t="str">
        <f t="array" ref="V5">_xlfn.TEXTJOIN(CHAR(10),1,IF(V$4=주문[납기],IF($B5=주문[주문처],주문[텍스트2],""),""))</f>
        <v/>
      </c>
      <c r="W5" s="125" t="str">
        <f t="array" ref="W5">_xlfn.TEXTJOIN(CHAR(10),1,IF(W$4=주문[납기],IF($B5=주문[주문처],주문[텍스트2],""),""))</f>
        <v/>
      </c>
      <c r="X5" s="125" t="str">
        <f t="array" ref="X5">_xlfn.TEXTJOIN(CHAR(10),1,IF(X$4=주문[납기],IF($B5=주문[주문처],주문[텍스트2],""),""))</f>
        <v/>
      </c>
      <c r="Y5" s="125" t="str">
        <f t="array" ref="Y5">_xlfn.TEXTJOIN(CHAR(10),1,IF(Y$4=주문[납기],IF($B5=주문[주문처],주문[텍스트2],""),""))</f>
        <v/>
      </c>
      <c r="Z5" s="125" t="str">
        <f t="array" ref="Z5">_xlfn.TEXTJOIN(CHAR(10),1,IF(Z$4=주문[납기],IF($B5=주문[주문처],주문[텍스트2],""),""))</f>
        <v/>
      </c>
      <c r="AA5" s="125" t="str">
        <f t="array" ref="AA5">_xlfn.TEXTJOIN(CHAR(10),1,IF(AA$4=주문[납기],IF($B5=주문[주문처],주문[텍스트2],""),""))</f>
        <v/>
      </c>
      <c r="AB5" s="125" t="str">
        <f t="array" ref="AB5">_xlfn.TEXTJOIN(CHAR(10),1,IF(AB$4=주문[납기],IF($B5=주문[주문처],주문[텍스트2],""),""))</f>
        <v/>
      </c>
      <c r="AC5" s="125" t="str">
        <f t="array" ref="AC5">_xlfn.TEXTJOIN(CHAR(10),1,IF(AC$4=주문[납기],IF($B5=주문[주문처],주문[텍스트2],""),""))</f>
        <v/>
      </c>
      <c r="AD5" s="125" t="str">
        <f t="array" ref="AD5">_xlfn.TEXTJOIN(CHAR(10),1,IF(AD$4=주문[납기],IF($B5=주문[주문처],주문[텍스트2],""),""))</f>
        <v/>
      </c>
      <c r="AE5" s="125" t="str">
        <f t="array" ref="AE5">_xlfn.TEXTJOIN(CHAR(10),1,IF(AE$4=주문[납기],IF($B5=주문[주문처],주문[텍스트2],""),""))</f>
        <v/>
      </c>
      <c r="AF5" s="125" t="str">
        <f t="array" ref="AF5">_xlfn.TEXTJOIN(CHAR(10),1,IF(AF$4=주문[납기],IF($B5=주문[주문처],주문[텍스트2],""),""))</f>
        <v/>
      </c>
      <c r="AG5" s="126" t="str">
        <f t="array" ref="AG5">_xlfn.TEXTJOIN(CHAR(10),1,IF(AG$4=주문[납기],IF($B5=주문[주문처],주문[텍스트2],""),""))</f>
        <v>공통_찹쌀백미(유)_50kg_선납</v>
      </c>
    </row>
    <row r="6" spans="1:33" ht="50.25" customHeight="1">
      <c r="A6" t="s">
        <v>360</v>
      </c>
      <c r="B6" s="134" t="s">
        <v>332</v>
      </c>
      <c r="C6" s="61" t="str">
        <f t="array" ref="C6">_xlfn.TEXTJOIN(CHAR(10),1,IF(C$4=주문[납기],IF($B6=주문[주문처],주문[텍스트2],""),""))</f>
        <v/>
      </c>
      <c r="D6" s="61" t="str">
        <f t="array" ref="D6">_xlfn.TEXTJOIN(CHAR(10),1,IF(D$4=주문[납기],IF($B6=주문[주문처],주문[텍스트2],""),""))</f>
        <v/>
      </c>
      <c r="E6" s="61" t="str">
        <f t="array" ref="E6">_xlfn.TEXTJOIN(CHAR(10),1,IF(E$4=주문[납기],IF($B6=주문[주문처],주문[텍스트2],""),""))</f>
        <v/>
      </c>
      <c r="F6" s="61" t="str">
        <f t="array" ref="F6">_xlfn.TEXTJOIN(CHAR(10),1,IF(F$4=주문[납기],IF($B6=주문[주문처],주문[텍스트2],""),""))</f>
        <v>공통_백미(유)_80kg_
공통_찹쌀백미(유)_20kg_
공통_고춧가루(유)_1kg_</v>
      </c>
      <c r="G6" s="61" t="str">
        <f t="array" ref="G6">_xlfn.TEXTJOIN(CHAR(10),1,IF(G$4=주문[납기],IF($B6=주문[주문처],주문[텍스트2],""),""))</f>
        <v/>
      </c>
      <c r="H6" s="61" t="str">
        <f t="array" ref="H6">_xlfn.TEXTJOIN(CHAR(10),1,IF(H$4=주문[납기],IF($B6=주문[주문처],주문[텍스트2],""),""))</f>
        <v/>
      </c>
      <c r="I6" s="61" t="str">
        <f t="array" ref="I6">_xlfn.TEXTJOIN(CHAR(10),1,IF(I$4=주문[납기],IF($B6=주문[주문처],주문[텍스트2],""),""))</f>
        <v/>
      </c>
      <c r="J6" s="61" t="str">
        <f t="array" ref="J6">_xlfn.TEXTJOIN(CHAR(10),1,IF(J$4=주문[납기],IF($B6=주문[주문처],주문[텍스트2],""),""))</f>
        <v/>
      </c>
      <c r="K6" s="61" t="str">
        <f t="array" ref="K6">_xlfn.TEXTJOIN(CHAR(10),1,IF(K$4=주문[납기],IF($B6=주문[주문처],주문[텍스트2],""),""))</f>
        <v/>
      </c>
      <c r="L6" s="61" t="str">
        <f t="array" ref="L6">_xlfn.TEXTJOIN(CHAR(10),1,IF(L$4=주문[납기],IF($B6=주문[주문처],주문[텍스트2],""),""))</f>
        <v/>
      </c>
      <c r="M6" s="61" t="str">
        <f t="array" ref="M6">_xlfn.TEXTJOIN(CHAR(10),1,IF(M$4=주문[납기],IF($B6=주문[주문처],주문[텍스트2],""),""))</f>
        <v>공통_앞다리(돈육)_3kg_</v>
      </c>
      <c r="N6" s="61" t="str">
        <f t="array" ref="N6">_xlfn.TEXTJOIN(CHAR(10),1,IF(N$4=주문[납기],IF($B6=주문[주문처],주문[텍스트2],""),""))</f>
        <v/>
      </c>
      <c r="O6" s="61" t="str">
        <f t="array" ref="O6">_xlfn.TEXTJOIN(CHAR(10),1,IF(O$4=주문[납기],IF($B6=주문[주문처],주문[텍스트2],""),""))</f>
        <v/>
      </c>
      <c r="P6" s="61" t="str">
        <f t="array" ref="P6">_xlfn.TEXTJOIN(CHAR(10),1,IF(P$4=주문[납기],IF($B6=주문[주문처],주문[텍스트2],""),""))</f>
        <v/>
      </c>
      <c r="Q6" s="61" t="str">
        <f t="array" ref="Q6">_xlfn.TEXTJOIN(CHAR(10),1,IF(Q$4=주문[납기],IF($B6=주문[주문처],주문[텍스트2],""),""))</f>
        <v/>
      </c>
      <c r="R6" s="61" t="str">
        <f t="array" ref="R6">_xlfn.TEXTJOIN(CHAR(10),1,IF(R$4=주문[납기],IF($B6=주문[주문처],주문[텍스트2],""),""))</f>
        <v>공통_앞다리(돈육)_3kg_</v>
      </c>
      <c r="S6" s="61" t="str">
        <f t="array" ref="S6">_xlfn.TEXTJOIN(CHAR(10),1,IF(S$4=주문[납기],IF($B6=주문[주문처],주문[텍스트2],""),""))</f>
        <v/>
      </c>
      <c r="T6" s="61" t="str">
        <f t="array" ref="T6">_xlfn.TEXTJOIN(CHAR(10),1,IF(T$4=주문[납기],IF($B6=주문[주문처],주문[텍스트2],""),""))</f>
        <v/>
      </c>
      <c r="U6" s="61" t="str">
        <f t="array" ref="U6">_xlfn.TEXTJOIN(CHAR(10),1,IF(U$4=주문[납기],IF($B6=주문[주문처],주문[텍스트2],""),""))</f>
        <v/>
      </c>
      <c r="V6" s="61" t="str">
        <f t="array" ref="V6">_xlfn.TEXTJOIN(CHAR(10),1,IF(V$4=주문[납기],IF($B6=주문[주문처],주문[텍스트2],""),""))</f>
        <v/>
      </c>
      <c r="W6" s="61" t="str">
        <f t="array" ref="W6">_xlfn.TEXTJOIN(CHAR(10),1,IF(W$4=주문[납기],IF($B6=주문[주문처],주문[텍스트2],""),""))</f>
        <v>공통_앞다리(돈육)_3kg_</v>
      </c>
      <c r="X6" s="61" t="str">
        <f t="array" ref="X6">_xlfn.TEXTJOIN(CHAR(10),1,IF(X$4=주문[납기],IF($B6=주문[주문처],주문[텍스트2],""),""))</f>
        <v/>
      </c>
      <c r="Y6" s="61" t="str">
        <f t="array" ref="Y6">_xlfn.TEXTJOIN(CHAR(10),1,IF(Y$4=주문[납기],IF($B6=주문[주문처],주문[텍스트2],""),""))</f>
        <v/>
      </c>
      <c r="Z6" s="61" t="str">
        <f t="array" ref="Z6">_xlfn.TEXTJOIN(CHAR(10),1,IF(Z$4=주문[납기],IF($B6=주문[주문처],주문[텍스트2],""),""))</f>
        <v>공통_안심(돈육)_2kg_
공통_갈비(돈육)_3kg_</v>
      </c>
      <c r="AA6" s="61" t="str">
        <f t="array" ref="AA6">_xlfn.TEXTJOIN(CHAR(10),1,IF(AA$4=주문[납기],IF($B6=주문[주문처],주문[텍스트2],""),""))</f>
        <v/>
      </c>
      <c r="AB6" s="61" t="str">
        <f t="array" ref="AB6">_xlfn.TEXTJOIN(CHAR(10),1,IF(AB$4=주문[납기],IF($B6=주문[주문처],주문[텍스트2],""),""))</f>
        <v/>
      </c>
      <c r="AC6" s="61" t="str">
        <f t="array" ref="AC6">_xlfn.TEXTJOIN(CHAR(10),1,IF(AC$4=주문[납기],IF($B6=주문[주문처],주문[텍스트2],""),""))</f>
        <v/>
      </c>
      <c r="AD6" s="61" t="str">
        <f t="array" ref="AD6">_xlfn.TEXTJOIN(CHAR(10),1,IF(AD$4=주문[납기],IF($B6=주문[주문처],주문[텍스트2],""),""))</f>
        <v/>
      </c>
      <c r="AE6" s="61" t="str">
        <f t="array" ref="AE6">_xlfn.TEXTJOIN(CHAR(10),1,IF(AE$4=주문[납기],IF($B6=주문[주문처],주문[텍스트2],""),""))</f>
        <v/>
      </c>
      <c r="AF6" s="61" t="str">
        <f t="array" ref="AF6">_xlfn.TEXTJOIN(CHAR(10),1,IF(AF$4=주문[납기],IF($B6=주문[주문처],주문[텍스트2],""),""))</f>
        <v>공통_앞다리(돈육)_3kg_</v>
      </c>
      <c r="AG6" s="127" t="str">
        <f t="array" ref="AG6">_xlfn.TEXTJOIN(CHAR(10),1,IF(AG$4=주문[납기],IF($B6=주문[주문처],주문[텍스트2],""),""))</f>
        <v/>
      </c>
    </row>
    <row r="7" spans="1:33" ht="50.25" customHeight="1">
      <c r="A7" t="s">
        <v>360</v>
      </c>
      <c r="B7" s="134" t="s">
        <v>337</v>
      </c>
      <c r="C7" s="61" t="str">
        <f t="array" ref="C7">_xlfn.TEXTJOIN(CHAR(10),1,IF(C$4=주문[납기],IF($B7=주문[주문처],주문[텍스트2],""),""))</f>
        <v/>
      </c>
      <c r="D7" s="61" t="str">
        <f t="array" ref="D7">_xlfn.TEXTJOIN(CHAR(10),1,IF(D$4=주문[납기],IF($B7=주문[주문처],주문[텍스트2],""),""))</f>
        <v/>
      </c>
      <c r="E7" s="61" t="str">
        <f t="array" ref="E7">_xlfn.TEXTJOIN(CHAR(10),1,IF(E$4=주문[납기],IF($B7=주문[주문처],주문[텍스트2],""),""))</f>
        <v/>
      </c>
      <c r="F7" s="61" t="str">
        <f t="array" ref="F7">_xlfn.TEXTJOIN(CHAR(10),1,IF(F$4=주문[납기],IF($B7=주문[주문처],주문[텍스트2],""),""))</f>
        <v/>
      </c>
      <c r="G7" s="61" t="str">
        <f t="array" ref="G7">_xlfn.TEXTJOIN(CHAR(10),1,IF(G$4=주문[납기],IF($B7=주문[주문처],주문[텍스트2],""),""))</f>
        <v/>
      </c>
      <c r="H7" s="61" t="str">
        <f t="array" ref="H7">_xlfn.TEXTJOIN(CHAR(10),1,IF(H$4=주문[납기],IF($B7=주문[주문처],주문[텍스트2],""),""))</f>
        <v/>
      </c>
      <c r="I7" s="61" t="str">
        <f t="array" ref="I7">_xlfn.TEXTJOIN(CHAR(10),1,IF(I$4=주문[납기],IF($B7=주문[주문처],주문[텍스트2],""),""))</f>
        <v/>
      </c>
      <c r="J7" s="61" t="str">
        <f t="array" ref="J7">_xlfn.TEXTJOIN(CHAR(10),1,IF(J$4=주문[납기],IF($B7=주문[주문처],주문[텍스트2],""),""))</f>
        <v/>
      </c>
      <c r="K7" s="61" t="str">
        <f t="array" ref="K7">_xlfn.TEXTJOIN(CHAR(10),1,IF(K$4=주문[납기],IF($B7=주문[주문처],주문[텍스트2],""),""))</f>
        <v/>
      </c>
      <c r="L7" s="61" t="str">
        <f t="array" ref="L7">_xlfn.TEXTJOIN(CHAR(10),1,IF(L$4=주문[납기],IF($B7=주문[주문처],주문[텍스트2],""),""))</f>
        <v/>
      </c>
      <c r="M7" s="61" t="str">
        <f t="array" ref="M7">_xlfn.TEXTJOIN(CHAR(10),1,IF(M$4=주문[납기],IF($B7=주문[주문처],주문[텍스트2],""),""))</f>
        <v/>
      </c>
      <c r="N7" s="61" t="str">
        <f t="array" ref="N7">_xlfn.TEXTJOIN(CHAR(10),1,IF(N$4=주문[납기],IF($B7=주문[주문처],주문[텍스트2],""),""))</f>
        <v/>
      </c>
      <c r="O7" s="61" t="str">
        <f t="array" ref="O7">_xlfn.TEXTJOIN(CHAR(10),1,IF(O$4=주문[납기],IF($B7=주문[주문처],주문[텍스트2],""),""))</f>
        <v/>
      </c>
      <c r="P7" s="61" t="str">
        <f t="array" ref="P7">_xlfn.TEXTJOIN(CHAR(10),1,IF(P$4=주문[납기],IF($B7=주문[주문처],주문[텍스트2],""),""))</f>
        <v/>
      </c>
      <c r="Q7" s="61" t="str">
        <f t="array" ref="Q7">_xlfn.TEXTJOIN(CHAR(10),1,IF(Q$4=주문[납기],IF($B7=주문[주문처],주문[텍스트2],""),""))</f>
        <v/>
      </c>
      <c r="R7" s="61" t="str">
        <f t="array" ref="R7">_xlfn.TEXTJOIN(CHAR(10),1,IF(R$4=주문[납기],IF($B7=주문[주문처],주문[텍스트2],""),""))</f>
        <v/>
      </c>
      <c r="S7" s="61" t="str">
        <f t="array" ref="S7">_xlfn.TEXTJOIN(CHAR(10),1,IF(S$4=주문[납기],IF($B7=주문[주문처],주문[텍스트2],""),""))</f>
        <v/>
      </c>
      <c r="T7" s="61" t="str">
        <f t="array" ref="T7">_xlfn.TEXTJOIN(CHAR(10),1,IF(T$4=주문[납기],IF($B7=주문[주문처],주문[텍스트2],""),""))</f>
        <v/>
      </c>
      <c r="U7" s="61" t="str">
        <f t="array" ref="U7">_xlfn.TEXTJOIN(CHAR(10),1,IF(U$4=주문[납기],IF($B7=주문[주문처],주문[텍스트2],""),""))</f>
        <v/>
      </c>
      <c r="V7" s="61" t="str">
        <f t="array" ref="V7">_xlfn.TEXTJOIN(CHAR(10),1,IF(V$4=주문[납기],IF($B7=주문[주문처],주문[텍스트2],""),""))</f>
        <v/>
      </c>
      <c r="W7" s="61" t="str">
        <f t="array" ref="W7">_xlfn.TEXTJOIN(CHAR(10),1,IF(W$4=주문[납기],IF($B7=주문[주문처],주문[텍스트2],""),""))</f>
        <v/>
      </c>
      <c r="X7" s="61" t="str">
        <f t="array" ref="X7">_xlfn.TEXTJOIN(CHAR(10),1,IF(X$4=주문[납기],IF($B7=주문[주문처],주문[텍스트2],""),""))</f>
        <v/>
      </c>
      <c r="Y7" s="61" t="str">
        <f t="array" ref="Y7">_xlfn.TEXTJOIN(CHAR(10),1,IF(Y$4=주문[납기],IF($B7=주문[주문처],주문[텍스트2],""),""))</f>
        <v/>
      </c>
      <c r="Z7" s="61" t="str">
        <f t="array" ref="Z7">_xlfn.TEXTJOIN(CHAR(10),1,IF(Z$4=주문[납기],IF($B7=주문[주문처],주문[텍스트2],""),""))</f>
        <v/>
      </c>
      <c r="AA7" s="61" t="str">
        <f t="array" ref="AA7">_xlfn.TEXTJOIN(CHAR(10),1,IF(AA$4=주문[납기],IF($B7=주문[주문처],주문[텍스트2],""),""))</f>
        <v/>
      </c>
      <c r="AB7" s="61" t="str">
        <f t="array" ref="AB7">_xlfn.TEXTJOIN(CHAR(10),1,IF(AB$4=주문[납기],IF($B7=주문[주문처],주문[텍스트2],""),""))</f>
        <v/>
      </c>
      <c r="AC7" s="61" t="str">
        <f t="array" ref="AC7">_xlfn.TEXTJOIN(CHAR(10),1,IF(AC$4=주문[납기],IF($B7=주문[주문처],주문[텍스트2],""),""))</f>
        <v/>
      </c>
      <c r="AD7" s="61" t="str">
        <f t="array" ref="AD7">_xlfn.TEXTJOIN(CHAR(10),1,IF(AD$4=주문[납기],IF($B7=주문[주문처],주문[텍스트2],""),""))</f>
        <v>공통_백미(유)_200kg_
공통_찹쌀백미(유)_50kg_</v>
      </c>
      <c r="AE7" s="61" t="str">
        <f t="array" ref="AE7">_xlfn.TEXTJOIN(CHAR(10),1,IF(AE$4=주문[납기],IF($B7=주문[주문처],주문[텍스트2],""),""))</f>
        <v/>
      </c>
      <c r="AF7" s="61" t="str">
        <f t="array" ref="AF7">_xlfn.TEXTJOIN(CHAR(10),1,IF(AF$4=주문[납기],IF($B7=주문[주문처],주문[텍스트2],""),""))</f>
        <v/>
      </c>
      <c r="AG7" s="127" t="str">
        <f t="array" ref="AG7">_xlfn.TEXTJOIN(CHAR(10),1,IF(AG$4=주문[납기],IF($B7=주문[주문처],주문[텍스트2],""),""))</f>
        <v/>
      </c>
    </row>
    <row r="8" spans="1:33" ht="50.25" customHeight="1">
      <c r="A8" t="s">
        <v>360</v>
      </c>
      <c r="B8" s="134" t="s">
        <v>340</v>
      </c>
      <c r="C8" s="61" t="str">
        <f t="array" ref="C8">_xlfn.TEXTJOIN(CHAR(10),1,IF(C$4=주문[납기],IF($B8=주문[주문처],주문[텍스트2],""),""))</f>
        <v/>
      </c>
      <c r="D8" s="61" t="str">
        <f t="array" ref="D8">_xlfn.TEXTJOIN(CHAR(10),1,IF(D$4=주문[납기],IF($B8=주문[주문처],주문[텍스트2],""),""))</f>
        <v/>
      </c>
      <c r="E8" s="61" t="str">
        <f t="array" ref="E8">_xlfn.TEXTJOIN(CHAR(10),1,IF(E$4=주문[납기],IF($B8=주문[주문처],주문[텍스트2],""),""))</f>
        <v/>
      </c>
      <c r="F8" s="61" t="str">
        <f t="array" ref="F8">_xlfn.TEXTJOIN(CHAR(10),1,IF(F$4=주문[납기],IF($B8=주문[주문처],주문[텍스트2],""),""))</f>
        <v/>
      </c>
      <c r="G8" s="61" t="str">
        <f t="array" ref="G8">_xlfn.TEXTJOIN(CHAR(10),1,IF(G$4=주문[납기],IF($B8=주문[주문처],주문[텍스트2],""),""))</f>
        <v/>
      </c>
      <c r="H8" s="61" t="str">
        <f t="array" ref="H8">_xlfn.TEXTJOIN(CHAR(10),1,IF(H$4=주문[납기],IF($B8=주문[주문처],주문[텍스트2],""),""))</f>
        <v/>
      </c>
      <c r="I8" s="61" t="str">
        <f t="array" ref="I8">_xlfn.TEXTJOIN(CHAR(10),1,IF(I$4=주문[납기],IF($B8=주문[주문처],주문[텍스트2],""),""))</f>
        <v/>
      </c>
      <c r="J8" s="61" t="str">
        <f t="array" ref="J8">_xlfn.TEXTJOIN(CHAR(10),1,IF(J$4=주문[납기],IF($B8=주문[주문처],주문[텍스트2],""),""))</f>
        <v/>
      </c>
      <c r="K8" s="61" t="str">
        <f t="array" ref="K8">_xlfn.TEXTJOIN(CHAR(10),1,IF(K$4=주문[납기],IF($B8=주문[주문처],주문[텍스트2],""),""))</f>
        <v/>
      </c>
      <c r="L8" s="61" t="str">
        <f t="array" ref="L8">_xlfn.TEXTJOIN(CHAR(10),1,IF(L$4=주문[납기],IF($B8=주문[주문처],주문[텍스트2],""),""))</f>
        <v/>
      </c>
      <c r="M8" s="61" t="str">
        <f t="array" ref="M8">_xlfn.TEXTJOIN(CHAR(10),1,IF(M$4=주문[납기],IF($B8=주문[주문처],주문[텍스트2],""),""))</f>
        <v>공통_목심살(돈육)_1kg_</v>
      </c>
      <c r="N8" s="61" t="str">
        <f t="array" ref="N8">_xlfn.TEXTJOIN(CHAR(10),1,IF(N$4=주문[납기],IF($B8=주문[주문처],주문[텍스트2],""),""))</f>
        <v/>
      </c>
      <c r="O8" s="61" t="str">
        <f t="array" ref="O8">_xlfn.TEXTJOIN(CHAR(10),1,IF(O$4=주문[납기],IF($B8=주문[주문처],주문[텍스트2],""),""))</f>
        <v/>
      </c>
      <c r="P8" s="61" t="str">
        <f t="array" ref="P8">_xlfn.TEXTJOIN(CHAR(10),1,IF(P$4=주문[납기],IF($B8=주문[주문처],주문[텍스트2],""),""))</f>
        <v>공통_백미(유)_40kg_</v>
      </c>
      <c r="Q8" s="61" t="str">
        <f t="array" ref="Q8">_xlfn.TEXTJOIN(CHAR(10),1,IF(Q$4=주문[납기],IF($B8=주문[주문처],주문[텍스트2],""),""))</f>
        <v/>
      </c>
      <c r="R8" s="61" t="str">
        <f t="array" ref="R8">_xlfn.TEXTJOIN(CHAR(10),1,IF(R$4=주문[납기],IF($B8=주문[주문처],주문[텍스트2],""),""))</f>
        <v>공통_뒷다리(돈육)_1kg_</v>
      </c>
      <c r="S8" s="61" t="str">
        <f t="array" ref="S8">_xlfn.TEXTJOIN(CHAR(10),1,IF(S$4=주문[납기],IF($B8=주문[주문처],주문[텍스트2],""),""))</f>
        <v/>
      </c>
      <c r="T8" s="61" t="str">
        <f t="array" ref="T8">_xlfn.TEXTJOIN(CHAR(10),1,IF(T$4=주문[납기],IF($B8=주문[주문처],주문[텍스트2],""),""))</f>
        <v/>
      </c>
      <c r="U8" s="61" t="str">
        <f t="array" ref="U8">_xlfn.TEXTJOIN(CHAR(10),1,IF(U$4=주문[납기],IF($B8=주문[주문처],주문[텍스트2],""),""))</f>
        <v/>
      </c>
      <c r="V8" s="61" t="str">
        <f t="array" ref="V8">_xlfn.TEXTJOIN(CHAR(10),1,IF(V$4=주문[납기],IF($B8=주문[주문처],주문[텍스트2],""),""))</f>
        <v/>
      </c>
      <c r="W8" s="61" t="str">
        <f t="array" ref="W8">_xlfn.TEXTJOIN(CHAR(10),1,IF(W$4=주문[납기],IF($B8=주문[주문처],주문[텍스트2],""),""))</f>
        <v>공통_앞다리(돈육)_1kg_</v>
      </c>
      <c r="X8" s="61" t="str">
        <f t="array" ref="X8">_xlfn.TEXTJOIN(CHAR(10),1,IF(X$4=주문[납기],IF($B8=주문[주문처],주문[텍스트2],""),""))</f>
        <v/>
      </c>
      <c r="Y8" s="61" t="str">
        <f t="array" ref="Y8">_xlfn.TEXTJOIN(CHAR(10),1,IF(Y$4=주문[납기],IF($B8=주문[주문처],주문[텍스트2],""),""))</f>
        <v/>
      </c>
      <c r="Z8" s="61" t="str">
        <f t="array" ref="Z8">_xlfn.TEXTJOIN(CHAR(10),1,IF(Z$4=주문[납기],IF($B8=주문[주문처],주문[텍스트2],""),""))</f>
        <v/>
      </c>
      <c r="AA8" s="61" t="str">
        <f t="array" ref="AA8">_xlfn.TEXTJOIN(CHAR(10),1,IF(AA$4=주문[납기],IF($B8=주문[주문처],주문[텍스트2],""),""))</f>
        <v/>
      </c>
      <c r="AB8" s="61" t="str">
        <f t="array" ref="AB8">_xlfn.TEXTJOIN(CHAR(10),1,IF(AB$4=주문[납기],IF($B8=주문[주문처],주문[텍스트2],""),""))</f>
        <v/>
      </c>
      <c r="AC8" s="61" t="str">
        <f t="array" ref="AC8">_xlfn.TEXTJOIN(CHAR(10),1,IF(AC$4=주문[납기],IF($B8=주문[주문처],주문[텍스트2],""),""))</f>
        <v/>
      </c>
      <c r="AD8" s="61" t="str">
        <f t="array" ref="AD8">_xlfn.TEXTJOIN(CHAR(10),1,IF(AD$4=주문[납기],IF($B8=주문[주문처],주문[텍스트2],""),""))</f>
        <v/>
      </c>
      <c r="AE8" s="61" t="str">
        <f t="array" ref="AE8">_xlfn.TEXTJOIN(CHAR(10),1,IF(AE$4=주문[납기],IF($B8=주문[주문처],주문[텍스트2],""),""))</f>
        <v>공통_뒷다리(돈육)_1kg_</v>
      </c>
      <c r="AF8" s="61" t="str">
        <f t="array" ref="AF8">_xlfn.TEXTJOIN(CHAR(10),1,IF(AF$4=주문[납기],IF($B8=주문[주문처],주문[텍스트2],""),""))</f>
        <v/>
      </c>
      <c r="AG8" s="127" t="str">
        <f t="array" ref="AG8">_xlfn.TEXTJOIN(CHAR(10),1,IF(AG$4=주문[납기],IF($B8=주문[주문처],주문[텍스트2],""),""))</f>
        <v/>
      </c>
    </row>
    <row r="9" spans="1:33" ht="50.25" customHeight="1">
      <c r="A9" t="s">
        <v>360</v>
      </c>
      <c r="B9" s="134" t="s">
        <v>331</v>
      </c>
      <c r="C9" s="61" t="str">
        <f t="array" ref="C9">_xlfn.TEXTJOIN(CHAR(10),1,IF(C$4=주문[납기],IF($B9=주문[주문처],주문[텍스트2],""),""))</f>
        <v/>
      </c>
      <c r="D9" s="61" t="str">
        <f t="array" ref="D9">_xlfn.TEXTJOIN(CHAR(10),1,IF(D$4=주문[납기],IF($B9=주문[주문처],주문[텍스트2],""),""))</f>
        <v/>
      </c>
      <c r="E9" s="61" t="str">
        <f t="array" ref="E9">_xlfn.TEXTJOIN(CHAR(10),1,IF(E$4=주문[납기],IF($B9=주문[주문처],주문[텍스트2],""),""))</f>
        <v/>
      </c>
      <c r="F9" s="61" t="str">
        <f t="array" ref="F9">_xlfn.TEXTJOIN(CHAR(10),1,IF(F$4=주문[납기],IF($B9=주문[주문처],주문[텍스트2],""),""))</f>
        <v/>
      </c>
      <c r="G9" s="61" t="str">
        <f t="array" ref="G9">_xlfn.TEXTJOIN(CHAR(10),1,IF(G$4=주문[납기],IF($B9=주문[주문처],주문[텍스트2],""),""))</f>
        <v/>
      </c>
      <c r="H9" s="61" t="str">
        <f t="array" ref="H9">_xlfn.TEXTJOIN(CHAR(10),1,IF(H$4=주문[납기],IF($B9=주문[주문처],주문[텍스트2],""),""))</f>
        <v/>
      </c>
      <c r="I9" s="61" t="str">
        <f t="array" ref="I9">_xlfn.TEXTJOIN(CHAR(10),1,IF(I$4=주문[납기],IF($B9=주문[주문처],주문[텍스트2],""),""))</f>
        <v/>
      </c>
      <c r="J9" s="61" t="str">
        <f t="array" ref="J9">_xlfn.TEXTJOIN(CHAR(10),1,IF(J$4=주문[납기],IF($B9=주문[주문처],주문[텍스트2],""),""))</f>
        <v/>
      </c>
      <c r="K9" s="61" t="str">
        <f t="array" ref="K9">_xlfn.TEXTJOIN(CHAR(10),1,IF(K$4=주문[납기],IF($B9=주문[주문처],주문[텍스트2],""),""))</f>
        <v/>
      </c>
      <c r="L9" s="61" t="str">
        <f t="array" ref="L9">_xlfn.TEXTJOIN(CHAR(10),1,IF(L$4=주문[납기],IF($B9=주문[주문처],주문[텍스트2],""),""))</f>
        <v/>
      </c>
      <c r="M9" s="61" t="str">
        <f t="array" ref="M9">_xlfn.TEXTJOIN(CHAR(10),1,IF(M$4=주문[납기],IF($B9=주문[주문처],주문[텍스트2],""),""))</f>
        <v>공통_목심살(돈육)_6kg_</v>
      </c>
      <c r="N9" s="61" t="str">
        <f t="array" ref="N9">_xlfn.TEXTJOIN(CHAR(10),1,IF(N$4=주문[납기],IF($B9=주문[주문처],주문[텍스트2],""),""))</f>
        <v/>
      </c>
      <c r="O9" s="61" t="str">
        <f t="array" ref="O9">_xlfn.TEXTJOIN(CHAR(10),1,IF(O$4=주문[납기],IF($B9=주문[주문처],주문[텍스트2],""),""))</f>
        <v/>
      </c>
      <c r="P9" s="61" t="str">
        <f t="array" ref="P9">_xlfn.TEXTJOIN(CHAR(10),1,IF(P$4=주문[납기],IF($B9=주문[주문처],주문[텍스트2],""),""))</f>
        <v/>
      </c>
      <c r="Q9" s="61" t="str">
        <f t="array" ref="Q9">_xlfn.TEXTJOIN(CHAR(10),1,IF(Q$4=주문[납기],IF($B9=주문[주문처],주문[텍스트2],""),""))</f>
        <v/>
      </c>
      <c r="R9" s="61" t="str">
        <f t="array" ref="R9">_xlfn.TEXTJOIN(CHAR(10),1,IF(R$4=주문[납기],IF($B9=주문[주문처],주문[텍스트2],""),""))</f>
        <v>공통_앞다리(돈육)_6kg_</v>
      </c>
      <c r="S9" s="61" t="str">
        <f t="array" ref="S9">_xlfn.TEXTJOIN(CHAR(10),1,IF(S$4=주문[납기],IF($B9=주문[주문처],주문[텍스트2],""),""))</f>
        <v/>
      </c>
      <c r="T9" s="61" t="str">
        <f t="array" ref="T9">_xlfn.TEXTJOIN(CHAR(10),1,IF(T$4=주문[납기],IF($B9=주문[주문처],주문[텍스트2],""),""))</f>
        <v/>
      </c>
      <c r="U9" s="61" t="str">
        <f t="array" ref="U9">_xlfn.TEXTJOIN(CHAR(10),1,IF(U$4=주문[납기],IF($B9=주문[주문처],주문[텍스트2],""),""))</f>
        <v/>
      </c>
      <c r="V9" s="61" t="str">
        <f t="array" ref="V9">_xlfn.TEXTJOIN(CHAR(10),1,IF(V$4=주문[납기],IF($B9=주문[주문처],주문[텍스트2],""),""))</f>
        <v/>
      </c>
      <c r="W9" s="61" t="str">
        <f t="array" ref="W9">_xlfn.TEXTJOIN(CHAR(10),1,IF(W$4=주문[납기],IF($B9=주문[주문처],주문[텍스트2],""),""))</f>
        <v>공통_앞다리(돈육)_6kg_</v>
      </c>
      <c r="X9" s="61" t="str">
        <f t="array" ref="X9">_xlfn.TEXTJOIN(CHAR(10),1,IF(X$4=주문[납기],IF($B9=주문[주문처],주문[텍스트2],""),""))</f>
        <v/>
      </c>
      <c r="Y9" s="61" t="str">
        <f t="array" ref="Y9">_xlfn.TEXTJOIN(CHAR(10),1,IF(Y$4=주문[납기],IF($B9=주문[주문처],주문[텍스트2],""),""))</f>
        <v/>
      </c>
      <c r="Z9" s="61" t="str">
        <f t="array" ref="Z9">_xlfn.TEXTJOIN(CHAR(10),1,IF(Z$4=주문[납기],IF($B9=주문[주문처],주문[텍스트2],""),""))</f>
        <v/>
      </c>
      <c r="AA9" s="61" t="str">
        <f t="array" ref="AA9">_xlfn.TEXTJOIN(CHAR(10),1,IF(AA$4=주문[납기],IF($B9=주문[주문처],주문[텍스트2],""),""))</f>
        <v/>
      </c>
      <c r="AB9" s="61" t="str">
        <f t="array" ref="AB9">_xlfn.TEXTJOIN(CHAR(10),1,IF(AB$4=주문[납기],IF($B9=주문[주문처],주문[텍스트2],""),""))</f>
        <v/>
      </c>
      <c r="AC9" s="61" t="str">
        <f t="array" ref="AC9">_xlfn.TEXTJOIN(CHAR(10),1,IF(AC$4=주문[납기],IF($B9=주문[주문처],주문[텍스트2],""),""))</f>
        <v/>
      </c>
      <c r="AD9" s="61" t="str">
        <f t="array" ref="AD9">_xlfn.TEXTJOIN(CHAR(10),1,IF(AD$4=주문[납기],IF($B9=주문[주문처],주문[텍스트2],""),""))</f>
        <v/>
      </c>
      <c r="AE9" s="61" t="str">
        <f t="array" ref="AE9">_xlfn.TEXTJOIN(CHAR(10),1,IF(AE$4=주문[납기],IF($B9=주문[주문처],주문[텍스트2],""),""))</f>
        <v/>
      </c>
      <c r="AF9" s="61" t="str">
        <f t="array" ref="AF9">_xlfn.TEXTJOIN(CHAR(10),1,IF(AF$4=주문[납기],IF($B9=주문[주문처],주문[텍스트2],""),""))</f>
        <v/>
      </c>
      <c r="AG9" s="127" t="str">
        <f t="array" ref="AG9">_xlfn.TEXTJOIN(CHAR(10),1,IF(AG$4=주문[납기],IF($B9=주문[주문처],주문[텍스트2],""),""))</f>
        <v/>
      </c>
    </row>
    <row r="10" spans="1:33" ht="72.75" customHeight="1">
      <c r="A10" t="s">
        <v>360</v>
      </c>
      <c r="B10" s="134" t="s">
        <v>342</v>
      </c>
      <c r="C10" s="61" t="str">
        <f t="array" ref="C10">_xlfn.TEXTJOIN(CHAR(10),1,IF(C$4=주문[납기],IF($B10=주문[주문처],주문[텍스트2],""),""))</f>
        <v/>
      </c>
      <c r="D10" s="61" t="str">
        <f t="array" ref="D10">_xlfn.TEXTJOIN(CHAR(10),1,IF(D$4=주문[납기],IF($B10=주문[주문처],주문[텍스트2],""),""))</f>
        <v/>
      </c>
      <c r="E10" s="61" t="str">
        <f t="array" ref="E10">_xlfn.TEXTJOIN(CHAR(10),1,IF(E$4=주문[납기],IF($B10=주문[주문처],주문[텍스트2],""),""))</f>
        <v>공통_백미(유)_80kg_
공통_찹쌀백미(유)_10kg_</v>
      </c>
      <c r="F10" s="61" t="str">
        <f t="array" ref="F10">_xlfn.TEXTJOIN(CHAR(10),1,IF(F$4=주문[납기],IF($B10=주문[주문처],주문[텍스트2],""),""))</f>
        <v/>
      </c>
      <c r="G10" s="61" t="str">
        <f t="array" ref="G10">_xlfn.TEXTJOIN(CHAR(10),1,IF(G$4=주문[납기],IF($B10=주문[주문처],주문[텍스트2],""),""))</f>
        <v/>
      </c>
      <c r="H10" s="61" t="str">
        <f t="array" ref="H10">_xlfn.TEXTJOIN(CHAR(10),1,IF(H$4=주문[납기],IF($B10=주문[주문처],주문[텍스트2],""),""))</f>
        <v/>
      </c>
      <c r="I10" s="61" t="str">
        <f t="array" ref="I10">_xlfn.TEXTJOIN(CHAR(10),1,IF(I$4=주문[납기],IF($B10=주문[주문처],주문[텍스트2],""),""))</f>
        <v/>
      </c>
      <c r="J10" s="61" t="str">
        <f t="array" ref="J10">_xlfn.TEXTJOIN(CHAR(10),1,IF(J$4=주문[납기],IF($B10=주문[주문처],주문[텍스트2],""),""))</f>
        <v/>
      </c>
      <c r="K10" s="61" t="str">
        <f t="array" ref="K10">_xlfn.TEXTJOIN(CHAR(10),1,IF(K$4=주문[납기],IF($B10=주문[주문처],주문[텍스트2],""),""))</f>
        <v/>
      </c>
      <c r="L10" s="61" t="str">
        <f t="array" ref="L10">_xlfn.TEXTJOIN(CHAR(10),1,IF(L$4=주문[납기],IF($B10=주문[주문처],주문[텍스트2],""),""))</f>
        <v/>
      </c>
      <c r="M10" s="61" t="str">
        <f t="array" ref="M10">_xlfn.TEXTJOIN(CHAR(10),1,IF(M$4=주문[납기],IF($B10=주문[주문처],주문[텍스트2],""),""))</f>
        <v>공통_앞다리(돈육)_3.5kg_</v>
      </c>
      <c r="N10" s="61" t="str">
        <f t="array" ref="N10">_xlfn.TEXTJOIN(CHAR(10),1,IF(N$4=주문[납기],IF($B10=주문[주문처],주문[텍스트2],""),""))</f>
        <v/>
      </c>
      <c r="O10" s="61" t="str">
        <f t="array" ref="O10">_xlfn.TEXTJOIN(CHAR(10),1,IF(O$4=주문[납기],IF($B10=주문[주문처],주문[텍스트2],""),""))</f>
        <v/>
      </c>
      <c r="P10" s="61" t="str">
        <f t="array" ref="P10">_xlfn.TEXTJOIN(CHAR(10),1,IF(P$4=주문[납기],IF($B10=주문[주문처],주문[텍스트2],""),""))</f>
        <v/>
      </c>
      <c r="Q10" s="61" t="str">
        <f t="array" ref="Q10">_xlfn.TEXTJOIN(CHAR(10),1,IF(Q$4=주문[납기],IF($B10=주문[주문처],주문[텍스트2],""),""))</f>
        <v/>
      </c>
      <c r="R10" s="61" t="str">
        <f t="array" ref="R10">_xlfn.TEXTJOIN(CHAR(10),1,IF(R$4=주문[납기],IF($B10=주문[주문처],주문[텍스트2],""),""))</f>
        <v>공통_앞다리(돈육)_3.5kg_</v>
      </c>
      <c r="S10" s="136" t="str">
        <f t="array" ref="S10">_xlfn.TEXTJOIN(CHAR(10),1,IF(S$4=주문[납기],IF($B10=주문[주문처],주문[텍스트2],""),""))</f>
        <v/>
      </c>
      <c r="T10" s="61" t="str">
        <f t="array" ref="T10">_xlfn.TEXTJOIN(CHAR(10),1,IF(T$4=주문[납기],IF($B10=주문[주문처],주문[텍스트2],""),""))</f>
        <v/>
      </c>
      <c r="U10" s="61" t="str">
        <f t="array" ref="U10">_xlfn.TEXTJOIN(CHAR(10),1,IF(U$4=주문[납기],IF($B10=주문[주문처],주문[텍스트2],""),""))</f>
        <v/>
      </c>
      <c r="V10" s="61" t="str">
        <f t="array" ref="V10">_xlfn.TEXTJOIN(CHAR(10),1,IF(V$4=주문[납기],IF($B10=주문[주문처],주문[텍스트2],""),""))</f>
        <v/>
      </c>
      <c r="W10" s="61" t="str">
        <f t="array" ref="W10">_xlfn.TEXTJOIN(CHAR(10),1,IF(W$4=주문[납기],IF($B10=주문[주문처],주문[텍스트2],""),""))</f>
        <v>공통_앞다리(돈육)_3.5kg_</v>
      </c>
      <c r="X10" s="61" t="str">
        <f t="array" ref="X10">_xlfn.TEXTJOIN(CHAR(10),1,IF(X$4=주문[납기],IF($B10=주문[주문처],주문[텍스트2],""),""))</f>
        <v/>
      </c>
      <c r="Y10" s="61" t="str">
        <f t="array" ref="Y10">_xlfn.TEXTJOIN(CHAR(10),1,IF(Y$4=주문[납기],IF($B10=주문[주문처],주문[텍스트2],""),""))</f>
        <v/>
      </c>
      <c r="Z10" s="61" t="str">
        <f t="array" ref="Z10">_xlfn.TEXTJOIN(CHAR(10),1,IF(Z$4=주문[납기],IF($B10=주문[주문처],주문[텍스트2],""),""))</f>
        <v/>
      </c>
      <c r="AA10" s="61" t="str">
        <f t="array" ref="AA10">_xlfn.TEXTJOIN(CHAR(10),1,IF(AA$4=주문[납기],IF($B10=주문[주문처],주문[텍스트2],""),""))</f>
        <v/>
      </c>
      <c r="AB10" s="61" t="str">
        <f t="array" ref="AB10">_xlfn.TEXTJOIN(CHAR(10),1,IF(AB$4=주문[납기],IF($B10=주문[주문처],주문[텍스트2],""),""))</f>
        <v/>
      </c>
      <c r="AC10" s="61" t="str">
        <f t="array" ref="AC10">_xlfn.TEXTJOIN(CHAR(10),1,IF(AC$4=주문[납기],IF($B10=주문[주문처],주문[텍스트2],""),""))</f>
        <v/>
      </c>
      <c r="AD10" s="61" t="str">
        <f t="array" ref="AD10">_xlfn.TEXTJOIN(CHAR(10),1,IF(AD$4=주문[납기],IF($B10=주문[주문처],주문[텍스트2],""),""))</f>
        <v/>
      </c>
      <c r="AE10" s="61" t="str">
        <f t="array" ref="AE10">_xlfn.TEXTJOIN(CHAR(10),1,IF(AE$4=주문[납기],IF($B10=주문[주문처],주문[텍스트2],""),""))</f>
        <v>공통_앞다리(돈육)_3.5kg_</v>
      </c>
      <c r="AF10" s="61" t="str">
        <f t="array" ref="AF10">_xlfn.TEXTJOIN(CHAR(10),1,IF(AF$4=주문[납기],IF($B10=주문[주문처],주문[텍스트2],""),""))</f>
        <v/>
      </c>
      <c r="AG10" s="127" t="str">
        <f t="array" ref="AG10">_xlfn.TEXTJOIN(CHAR(10),1,IF(AG$4=주문[납기],IF($B10=주문[주문처],주문[텍스트2],""),""))</f>
        <v/>
      </c>
    </row>
    <row r="11" spans="1:33" ht="80.25" customHeight="1">
      <c r="A11" t="s">
        <v>360</v>
      </c>
      <c r="B11" s="134" t="s">
        <v>346</v>
      </c>
      <c r="C11" s="61" t="str">
        <f t="array" ref="C11">_xlfn.TEXTJOIN(CHAR(10),1,IF(C$4=주문[납기],IF($B11=주문[주문처],주문[텍스트2],""),""))</f>
        <v/>
      </c>
      <c r="D11" s="61" t="str">
        <f t="array" ref="D11">_xlfn.TEXTJOIN(CHAR(10),1,IF(D$4=주문[납기],IF($B11=주문[주문처],주문[텍스트2],""),""))</f>
        <v/>
      </c>
      <c r="E11" s="61" t="str">
        <f t="array" ref="E11">_xlfn.TEXTJOIN(CHAR(10),1,IF(E$4=주문[납기],IF($B11=주문[주문처],주문[텍스트2],""),""))</f>
        <v/>
      </c>
      <c r="F11" s="61" t="str">
        <f t="array" ref="F11">_xlfn.TEXTJOIN(CHAR(10),1,IF(F$4=주문[납기],IF($B11=주문[주문처],주문[텍스트2],""),""))</f>
        <v/>
      </c>
      <c r="G11" s="61" t="str">
        <f t="array" ref="G11">_xlfn.TEXTJOIN(CHAR(10),1,IF(G$4=주문[납기],IF($B11=주문[주문처],주문[텍스트2],""),""))</f>
        <v/>
      </c>
      <c r="H11" s="61" t="str">
        <f t="array" ref="H11">_xlfn.TEXTJOIN(CHAR(10),1,IF(H$4=주문[납기],IF($B11=주문[주문처],주문[텍스트2],""),""))</f>
        <v/>
      </c>
      <c r="I11" s="61" t="str">
        <f t="array" ref="I11">_xlfn.TEXTJOIN(CHAR(10),1,IF(I$4=주문[납기],IF($B11=주문[주문처],주문[텍스트2],""),""))</f>
        <v/>
      </c>
      <c r="J11" s="61" t="str">
        <f t="array" ref="J11">_xlfn.TEXTJOIN(CHAR(10),1,IF(J$4=주문[납기],IF($B11=주문[주문처],주문[텍스트2],""),""))</f>
        <v/>
      </c>
      <c r="K11" s="61" t="str">
        <f t="array" ref="K11">_xlfn.TEXTJOIN(CHAR(10),1,IF(K$4=주문[납기],IF($B11=주문[주문처],주문[텍스트2],""),""))</f>
        <v/>
      </c>
      <c r="L11" s="61" t="str">
        <f t="array" ref="L11">_xlfn.TEXTJOIN(CHAR(10),1,IF(L$4=주문[납기],IF($B11=주문[주문처],주문[텍스트2],""),""))</f>
        <v/>
      </c>
      <c r="M11" s="61" t="str">
        <f t="array" ref="M11">_xlfn.TEXTJOIN(CHAR(10),1,IF(M$4=주문[납기],IF($B11=주문[주문처],주문[텍스트2],""),""))</f>
        <v/>
      </c>
      <c r="N11" s="61" t="str">
        <f t="array" ref="N11">_xlfn.TEXTJOIN(CHAR(10),1,IF(N$4=주문[납기],IF($B11=주문[주문처],주문[텍스트2],""),""))</f>
        <v/>
      </c>
      <c r="O11" s="61" t="str">
        <f t="array" ref="O11">_xlfn.TEXTJOIN(CHAR(10),1,IF(O$4=주문[납기],IF($B11=주문[주문처],주문[텍스트2],""),""))</f>
        <v/>
      </c>
      <c r="P11" s="61" t="str">
        <f t="array" ref="P11">_xlfn.TEXTJOIN(CHAR(10),1,IF(P$4=주문[납기],IF($B11=주문[주문처],주문[텍스트2],""),""))</f>
        <v/>
      </c>
      <c r="Q11" s="61" t="str">
        <f t="array" ref="Q11">_xlfn.TEXTJOIN(CHAR(10),1,IF(Q$4=주문[납기],IF($B11=주문[주문처],주문[텍스트2],""),""))</f>
        <v/>
      </c>
      <c r="R11" s="61" t="str">
        <f t="array" ref="R11">_xlfn.TEXTJOIN(CHAR(10),1,IF(R$4=주문[납기],IF($B11=주문[주문처],주문[텍스트2],""),""))</f>
        <v/>
      </c>
      <c r="S11" s="61" t="str">
        <f t="array" ref="S11">_xlfn.TEXTJOIN(CHAR(10),1,IF(S$4=주문[납기],IF($B11=주문[주문처],주문[텍스트2],""),""))</f>
        <v/>
      </c>
      <c r="T11" s="61" t="str">
        <f t="array" ref="T11">_xlfn.TEXTJOIN(CHAR(10),1,IF(T$4=주문[납기],IF($B11=주문[주문처],주문[텍스트2],""),""))</f>
        <v/>
      </c>
      <c r="U11" s="61" t="str">
        <f t="array" ref="U11">_xlfn.TEXTJOIN(CHAR(10),1,IF(U$4=주문[납기],IF($B11=주문[주문처],주문[텍스트2],""),""))</f>
        <v/>
      </c>
      <c r="V11" s="61" t="str">
        <f t="array" ref="V11">_xlfn.TEXTJOIN(CHAR(10),1,IF(V$4=주문[납기],IF($B11=주문[주문처],주문[텍스트2],""),""))</f>
        <v/>
      </c>
      <c r="W11" s="61" t="str">
        <f t="array" ref="W11">_xlfn.TEXTJOIN(CHAR(10),1,IF(W$4=주문[납기],IF($B11=주문[주문처],주문[텍스트2],""),""))</f>
        <v/>
      </c>
      <c r="X11" s="61" t="str">
        <f t="array" ref="X11">_xlfn.TEXTJOIN(CHAR(10),1,IF(X$4=주문[납기],IF($B11=주문[주문처],주문[텍스트2],""),""))</f>
        <v/>
      </c>
      <c r="Y11" s="61" t="str">
        <f t="array" ref="Y11">_xlfn.TEXTJOIN(CHAR(10),1,IF(Y$4=주문[납기],IF($B11=주문[주문처],주문[텍스트2],""),""))</f>
        <v/>
      </c>
      <c r="Z11" s="61" t="str">
        <f t="array" ref="Z11">_xlfn.TEXTJOIN(CHAR(10),1,IF(Z$4=주문[납기],IF($B11=주문[주문처],주문[텍스트2],""),""))</f>
        <v/>
      </c>
      <c r="AA11" s="61" t="str">
        <f t="array" ref="AA11">_xlfn.TEXTJOIN(CHAR(10),1,IF(AA$4=주문[납기],IF($B11=주문[주문처],주문[텍스트2],""),""))</f>
        <v/>
      </c>
      <c r="AB11" s="61" t="str">
        <f t="array" ref="AB11">_xlfn.TEXTJOIN(CHAR(10),1,IF(AB$4=주문[납기],IF($B11=주문[주문처],주문[텍스트2],""),""))</f>
        <v/>
      </c>
      <c r="AC11" s="61" t="str">
        <f t="array" ref="AC11">_xlfn.TEXTJOIN(CHAR(10),1,IF(AC$4=주문[납기],IF($B11=주문[주문처],주문[텍스트2],""),""))</f>
        <v/>
      </c>
      <c r="AD11" s="61" t="str">
        <f t="array" ref="AD11">_xlfn.TEXTJOIN(CHAR(10),1,IF(AD$4=주문[납기],IF($B11=주문[주문처],주문[텍스트2],""),""))</f>
        <v/>
      </c>
      <c r="AE11" s="61" t="str">
        <f t="array" ref="AE11">_xlfn.TEXTJOIN(CHAR(10),1,IF(AE$4=주문[납기],IF($B11=주문[주문처],주문[텍스트2],""),""))</f>
        <v/>
      </c>
      <c r="AF11" s="61" t="str">
        <f t="array" ref="AF11">_xlfn.TEXTJOIN(CHAR(10),1,IF(AF$4=주문[납기],IF($B11=주문[주문처],주문[텍스트2],""),""))</f>
        <v/>
      </c>
      <c r="AG11" s="127" t="str">
        <f t="array" ref="AG11">_xlfn.TEXTJOIN(CHAR(10),1,IF(AG$4=주문[납기],IF($B11=주문[주문처],주문[텍스트2],""),""))</f>
        <v/>
      </c>
    </row>
    <row r="12" spans="1:33" ht="80.25" customHeight="1">
      <c r="A12" t="s">
        <v>360</v>
      </c>
      <c r="B12" s="134" t="s">
        <v>169</v>
      </c>
      <c r="C12" s="61" t="str">
        <f t="array" ref="C12">_xlfn.TEXTJOIN(CHAR(10),1,IF(C$4=주문[납기],IF($B12=주문[주문처],주문[텍스트2],""),""))</f>
        <v/>
      </c>
      <c r="D12" s="61" t="str">
        <f t="array" ref="D12">_xlfn.TEXTJOIN(CHAR(10),1,IF(D$4=주문[납기],IF($B12=주문[주문처],주문[텍스트2],""),""))</f>
        <v/>
      </c>
      <c r="E12" s="61" t="str">
        <f t="array" ref="E12">_xlfn.TEXTJOIN(CHAR(10),1,IF(E$4=주문[납기],IF($B12=주문[주문처],주문[텍스트2],""),""))</f>
        <v/>
      </c>
      <c r="F12" s="61" t="str">
        <f t="array" ref="F12">_xlfn.TEXTJOIN(CHAR(10),1,IF(F$4=주문[납기],IF($B12=주문[주문처],주문[텍스트2],""),""))</f>
        <v>공통_백미(유)_170kg_
공통_찹쌀백미(유)_60kg_
공통_혼합5곡(무)_2kg_</v>
      </c>
      <c r="G12" s="61" t="str">
        <f t="array" ref="G12">_xlfn.TEXTJOIN(CHAR(10),1,IF(G$4=주문[납기],IF($B12=주문[주문처],주문[텍스트2],""),""))</f>
        <v/>
      </c>
      <c r="H12" s="61" t="str">
        <f t="array" ref="H12">_xlfn.TEXTJOIN(CHAR(10),1,IF(H$4=주문[납기],IF($B12=주문[주문처],주문[텍스트2],""),""))</f>
        <v/>
      </c>
      <c r="I12" s="61" t="str">
        <f t="array" ref="I12">_xlfn.TEXTJOIN(CHAR(10),1,IF(I$4=주문[납기],IF($B12=주문[주문처],주문[텍스트2],""),""))</f>
        <v/>
      </c>
      <c r="J12" s="61" t="str">
        <f t="array" ref="J12">_xlfn.TEXTJOIN(CHAR(10),1,IF(J$4=주문[납기],IF($B12=주문[주문처],주문[텍스트2],""),""))</f>
        <v/>
      </c>
      <c r="K12" s="61" t="str">
        <f t="array" ref="K12">_xlfn.TEXTJOIN(CHAR(10),1,IF(K$4=주문[납기],IF($B12=주문[주문처],주문[텍스트2],""),""))</f>
        <v/>
      </c>
      <c r="L12" s="61" t="str">
        <f t="array" ref="L12">_xlfn.TEXTJOIN(CHAR(10),1,IF(L$4=주문[납기],IF($B12=주문[주문처],주문[텍스트2],""),""))</f>
        <v/>
      </c>
      <c r="M12" s="61" t="str">
        <f t="array" ref="M12">_xlfn.TEXTJOIN(CHAR(10),1,IF(M$4=주문[납기],IF($B12=주문[주문처],주문[텍스트2],""),""))</f>
        <v/>
      </c>
      <c r="N12" s="61" t="str">
        <f t="array" ref="N12">_xlfn.TEXTJOIN(CHAR(10),1,IF(N$4=주문[납기],IF($B12=주문[주문처],주문[텍스트2],""),""))</f>
        <v/>
      </c>
      <c r="O12" s="61" t="str">
        <f t="array" ref="O12">_xlfn.TEXTJOIN(CHAR(10),1,IF(O$4=주문[납기],IF($B12=주문[주문처],주문[텍스트2],""),""))</f>
        <v/>
      </c>
      <c r="P12" s="61" t="str">
        <f t="array" ref="P12">_xlfn.TEXTJOIN(CHAR(10),1,IF(P$4=주문[납기],IF($B12=주문[주문처],주문[텍스트2],""),""))</f>
        <v/>
      </c>
      <c r="Q12" s="61" t="str">
        <f t="array" ref="Q12">_xlfn.TEXTJOIN(CHAR(10),1,IF(Q$4=주문[납기],IF($B12=주문[주문처],주문[텍스트2],""),""))</f>
        <v/>
      </c>
      <c r="R12" s="61" t="str">
        <f t="array" ref="R12">_xlfn.TEXTJOIN(CHAR(10),1,IF(R$4=주문[납기],IF($B12=주문[주문처],주문[텍스트2],""),""))</f>
        <v/>
      </c>
      <c r="S12" s="61" t="str">
        <f t="array" ref="S12">_xlfn.TEXTJOIN(CHAR(10),1,IF(S$4=주문[납기],IF($B12=주문[주문처],주문[텍스트2],""),""))</f>
        <v/>
      </c>
      <c r="T12" s="61" t="str">
        <f t="array" ref="T12">_xlfn.TEXTJOIN(CHAR(10),1,IF(T$4=주문[납기],IF($B12=주문[주문처],주문[텍스트2],""),""))</f>
        <v/>
      </c>
      <c r="U12" s="61" t="str">
        <f t="array" ref="U12">_xlfn.TEXTJOIN(CHAR(10),1,IF(U$4=주문[납기],IF($B12=주문[주문처],주문[텍스트2],""),""))</f>
        <v/>
      </c>
      <c r="V12" s="61" t="str">
        <f t="array" ref="V12">_xlfn.TEXTJOIN(CHAR(10),1,IF(V$4=주문[납기],IF($B12=주문[주문처],주문[텍스트2],""),""))</f>
        <v/>
      </c>
      <c r="W12" s="61" t="str">
        <f t="array" ref="W12">_xlfn.TEXTJOIN(CHAR(10),1,IF(W$4=주문[납기],IF($B12=주문[주문처],주문[텍스트2],""),""))</f>
        <v/>
      </c>
      <c r="X12" s="61" t="str">
        <f t="array" ref="X12">_xlfn.TEXTJOIN(CHAR(10),1,IF(X$4=주문[납기],IF($B12=주문[주문처],주문[텍스트2],""),""))</f>
        <v/>
      </c>
      <c r="Y12" s="61" t="str">
        <f t="array" ref="Y12">_xlfn.TEXTJOIN(CHAR(10),1,IF(Y$4=주문[납기],IF($B12=주문[주문처],주문[텍스트2],""),""))</f>
        <v/>
      </c>
      <c r="Z12" s="61" t="str">
        <f t="array" ref="Z12">_xlfn.TEXTJOIN(CHAR(10),1,IF(Z$4=주문[납기],IF($B12=주문[주문처],주문[텍스트2],""),""))</f>
        <v/>
      </c>
      <c r="AA12" s="61" t="str">
        <f t="array" ref="AA12">_xlfn.TEXTJOIN(CHAR(10),1,IF(AA$4=주문[납기],IF($B12=주문[주문처],주문[텍스트2],""),""))</f>
        <v/>
      </c>
      <c r="AB12" s="61" t="str">
        <f t="array" ref="AB12">_xlfn.TEXTJOIN(CHAR(10),1,IF(AB$4=주문[납기],IF($B12=주문[주문처],주문[텍스트2],""),""))</f>
        <v/>
      </c>
      <c r="AC12" s="61" t="str">
        <f t="array" ref="AC12">_xlfn.TEXTJOIN(CHAR(10),1,IF(AC$4=주문[납기],IF($B12=주문[주문처],주문[텍스트2],""),""))</f>
        <v/>
      </c>
      <c r="AD12" s="61" t="str">
        <f t="array" ref="AD12">_xlfn.TEXTJOIN(CHAR(10),1,IF(AD$4=주문[납기],IF($B12=주문[주문처],주문[텍스트2],""),""))</f>
        <v/>
      </c>
      <c r="AE12" s="61" t="str">
        <f t="array" ref="AE12">_xlfn.TEXTJOIN(CHAR(10),1,IF(AE$4=주문[납기],IF($B12=주문[주문처],주문[텍스트2],""),""))</f>
        <v/>
      </c>
      <c r="AF12" s="61" t="str">
        <f t="array" ref="AF12">_xlfn.TEXTJOIN(CHAR(10),1,IF(AF$4=주문[납기],IF($B12=주문[주문처],주문[텍스트2],""),""))</f>
        <v/>
      </c>
      <c r="AG12" s="127" t="str">
        <f t="array" ref="AG12">_xlfn.TEXTJOIN(CHAR(10),1,IF(AG$4=주문[납기],IF($B12=주문[주문처],주문[텍스트2],""),""))</f>
        <v/>
      </c>
    </row>
    <row r="13" spans="1:33" ht="80.25" customHeight="1">
      <c r="A13" t="s">
        <v>360</v>
      </c>
      <c r="B13" s="134" t="s">
        <v>341</v>
      </c>
      <c r="C13" s="61" t="str">
        <f t="array" ref="C13">_xlfn.TEXTJOIN(CHAR(10),1,IF(C$4=주문[납기],IF($B13=주문[주문처],주문[텍스트2],""),""))</f>
        <v/>
      </c>
      <c r="D13" s="61" t="str">
        <f t="array" ref="D13">_xlfn.TEXTJOIN(CHAR(10),1,IF(D$4=주문[납기],IF($B13=주문[주문처],주문[텍스트2],""),""))</f>
        <v/>
      </c>
      <c r="E13" s="61" t="str">
        <f t="array" ref="E13">_xlfn.TEXTJOIN(CHAR(10),1,IF(E$4=주문[납기],IF($B13=주문[주문처],주문[텍스트2],""),""))</f>
        <v/>
      </c>
      <c r="F13" s="61" t="str">
        <f t="array" ref="F13">_xlfn.TEXTJOIN(CHAR(10),1,IF(F$4=주문[납기],IF($B13=주문[주문처],주문[텍스트2],""),""))</f>
        <v/>
      </c>
      <c r="G13" s="61" t="str">
        <f t="array" ref="G13">_xlfn.TEXTJOIN(CHAR(10),1,IF(G$4=주문[납기],IF($B13=주문[주문처],주문[텍스트2],""),""))</f>
        <v/>
      </c>
      <c r="H13" s="61" t="str">
        <f t="array" ref="H13">_xlfn.TEXTJOIN(CHAR(10),1,IF(H$4=주문[납기],IF($B13=주문[주문처],주문[텍스트2],""),""))</f>
        <v/>
      </c>
      <c r="I13" s="61" t="str">
        <f t="array" ref="I13">_xlfn.TEXTJOIN(CHAR(10),1,IF(I$4=주문[납기],IF($B13=주문[주문처],주문[텍스트2],""),""))</f>
        <v>공통_백미(유)_20kg_
공통_찹쌀백미(유)_10kg_</v>
      </c>
      <c r="J13" s="61" t="str">
        <f t="array" ref="J13">_xlfn.TEXTJOIN(CHAR(10),1,IF(J$4=주문[납기],IF($B13=주문[주문처],주문[텍스트2],""),""))</f>
        <v/>
      </c>
      <c r="K13" s="61" t="str">
        <f t="array" ref="K13">_xlfn.TEXTJOIN(CHAR(10),1,IF(K$4=주문[납기],IF($B13=주문[주문처],주문[텍스트2],""),""))</f>
        <v/>
      </c>
      <c r="L13" s="61" t="str">
        <f t="array" ref="L13">_xlfn.TEXTJOIN(CHAR(10),1,IF(L$4=주문[납기],IF($B13=주문[주문처],주문[텍스트2],""),""))</f>
        <v/>
      </c>
      <c r="M13" s="61" t="str">
        <f t="array" ref="M13">_xlfn.TEXTJOIN(CHAR(10),1,IF(M$4=주문[납기],IF($B13=주문[주문처],주문[텍스트2],""),""))</f>
        <v/>
      </c>
      <c r="N13" s="61" t="str">
        <f t="array" ref="N13">_xlfn.TEXTJOIN(CHAR(10),1,IF(N$4=주문[납기],IF($B13=주문[주문처],주문[텍스트2],""),""))</f>
        <v/>
      </c>
      <c r="O13" s="61" t="str">
        <f t="array" ref="O13">_xlfn.TEXTJOIN(CHAR(10),1,IF(O$4=주문[납기],IF($B13=주문[주문처],주문[텍스트2],""),""))</f>
        <v/>
      </c>
      <c r="P13" s="61" t="str">
        <f t="array" ref="P13">_xlfn.TEXTJOIN(CHAR(10),1,IF(P$4=주문[납기],IF($B13=주문[주문처],주문[텍스트2],""),""))</f>
        <v>공통_백미(유)_30kg_</v>
      </c>
      <c r="Q13" s="61" t="str">
        <f t="array" ref="Q13">_xlfn.TEXTJOIN(CHAR(10),1,IF(Q$4=주문[납기],IF($B13=주문[주문처],주문[텍스트2],""),""))</f>
        <v/>
      </c>
      <c r="R13" s="61" t="str">
        <f t="array" ref="R13">_xlfn.TEXTJOIN(CHAR(10),1,IF(R$4=주문[납기],IF($B13=주문[주문처],주문[텍스트2],""),""))</f>
        <v/>
      </c>
      <c r="S13" s="61" t="str">
        <f t="array" ref="S13">_xlfn.TEXTJOIN(CHAR(10),1,IF(S$4=주문[납기],IF($B13=주문[주문처],주문[텍스트2],""),""))</f>
        <v/>
      </c>
      <c r="T13" s="61" t="str">
        <f t="array" ref="T13">_xlfn.TEXTJOIN(CHAR(10),1,IF(T$4=주문[납기],IF($B13=주문[주문처],주문[텍스트2],""),""))</f>
        <v/>
      </c>
      <c r="U13" s="61" t="str">
        <f t="array" ref="U13">_xlfn.TEXTJOIN(CHAR(10),1,IF(U$4=주문[납기],IF($B13=주문[주문처],주문[텍스트2],""),""))</f>
        <v/>
      </c>
      <c r="V13" s="61" t="str">
        <f t="array" ref="V13">_xlfn.TEXTJOIN(CHAR(10),1,IF(V$4=주문[납기],IF($B13=주문[주문처],주문[텍스트2],""),""))</f>
        <v/>
      </c>
      <c r="W13" s="61" t="str">
        <f t="array" ref="W13">_xlfn.TEXTJOIN(CHAR(10),1,IF(W$4=주문[납기],IF($B13=주문[주문처],주문[텍스트2],""),""))</f>
        <v/>
      </c>
      <c r="X13" s="61" t="str">
        <f t="array" ref="X13">_xlfn.TEXTJOIN(CHAR(10),1,IF(X$4=주문[납기],IF($B13=주문[주문처],주문[텍스트2],""),""))</f>
        <v/>
      </c>
      <c r="Y13" s="61" t="str">
        <f t="array" ref="Y13">_xlfn.TEXTJOIN(CHAR(10),1,IF(Y$4=주문[납기],IF($B13=주문[주문처],주문[텍스트2],""),""))</f>
        <v/>
      </c>
      <c r="Z13" s="61" t="str">
        <f t="array" ref="Z13">_xlfn.TEXTJOIN(CHAR(10),1,IF(Z$4=주문[납기],IF($B13=주문[주문처],주문[텍스트2],""),""))</f>
        <v/>
      </c>
      <c r="AA13" s="61" t="str">
        <f t="array" ref="AA13">_xlfn.TEXTJOIN(CHAR(10),1,IF(AA$4=주문[납기],IF($B13=주문[주문처],주문[텍스트2],""),""))</f>
        <v/>
      </c>
      <c r="AB13" s="61" t="str">
        <f t="array" ref="AB13">_xlfn.TEXTJOIN(CHAR(10),1,IF(AB$4=주문[납기],IF($B13=주문[주문처],주문[텍스트2],""),""))</f>
        <v/>
      </c>
      <c r="AC13" s="61" t="str">
        <f t="array" ref="AC13">_xlfn.TEXTJOIN(CHAR(10),1,IF(AC$4=주문[납기],IF($B13=주문[주문처],주문[텍스트2],""),""))</f>
        <v/>
      </c>
      <c r="AD13" s="61" t="str">
        <f t="array" ref="AD13">_xlfn.TEXTJOIN(CHAR(10),1,IF(AD$4=주문[납기],IF($B13=주문[주문처],주문[텍스트2],""),""))</f>
        <v/>
      </c>
      <c r="AE13" s="61" t="str">
        <f t="array" ref="AE13">_xlfn.TEXTJOIN(CHAR(10),1,IF(AE$4=주문[납기],IF($B13=주문[주문처],주문[텍스트2],""),""))</f>
        <v/>
      </c>
      <c r="AF13" s="61" t="str">
        <f t="array" ref="AF13">_xlfn.TEXTJOIN(CHAR(10),1,IF(AF$4=주문[납기],IF($B13=주문[주문처],주문[텍스트2],""),""))</f>
        <v/>
      </c>
      <c r="AG13" s="127" t="str">
        <f t="array" ref="AG13">_xlfn.TEXTJOIN(CHAR(10),1,IF(AG$4=주문[납기],IF($B13=주문[주문처],주문[텍스트2],""),""))</f>
        <v/>
      </c>
    </row>
    <row r="14" spans="1:33" ht="80.25" customHeight="1">
      <c r="A14" t="s">
        <v>360</v>
      </c>
      <c r="B14" s="134" t="s">
        <v>354</v>
      </c>
      <c r="C14" s="61" t="str">
        <f t="array" ref="C14">_xlfn.TEXTJOIN(CHAR(10),1,IF(C$4=주문[납기],IF($B14=주문[주문처],주문[텍스트2],""),""))</f>
        <v/>
      </c>
      <c r="D14" s="61" t="str">
        <f t="array" ref="D14">_xlfn.TEXTJOIN(CHAR(10),1,IF(D$4=주문[납기],IF($B14=주문[주문처],주문[텍스트2],""),""))</f>
        <v>공통_고춧가루(유)_2kg_
공통_백미(유)_220kg_
공통_찹쌀백미(유)_40kg_</v>
      </c>
      <c r="E14" s="61" t="str">
        <f t="array" ref="E14">_xlfn.TEXTJOIN(CHAR(10),1,IF(E$4=주문[납기],IF($B14=주문[주문처],주문[텍스트2],""),""))</f>
        <v/>
      </c>
      <c r="F14" s="61" t="str">
        <f t="array" ref="F14">_xlfn.TEXTJOIN(CHAR(10),1,IF(F$4=주문[납기],IF($B14=주문[주문처],주문[텍스트2],""),""))</f>
        <v/>
      </c>
      <c r="G14" s="61" t="str">
        <f t="array" ref="G14">_xlfn.TEXTJOIN(CHAR(10),1,IF(G$4=주문[납기],IF($B14=주문[주문처],주문[텍스트2],""),""))</f>
        <v/>
      </c>
      <c r="H14" s="61" t="str">
        <f t="array" ref="H14">_xlfn.TEXTJOIN(CHAR(10),1,IF(H$4=주문[납기],IF($B14=주문[주문처],주문[텍스트2],""),""))</f>
        <v/>
      </c>
      <c r="I14" s="61" t="str">
        <f t="array" ref="I14">_xlfn.TEXTJOIN(CHAR(10),1,IF(I$4=주문[납기],IF($B14=주문[주문처],주문[텍스트2],""),""))</f>
        <v/>
      </c>
      <c r="J14" s="61" t="str">
        <f t="array" ref="J14">_xlfn.TEXTJOIN(CHAR(10),1,IF(J$4=주문[납기],IF($B14=주문[주문처],주문[텍스트2],""),""))</f>
        <v/>
      </c>
      <c r="K14" s="61" t="str">
        <f t="array" ref="K14">_xlfn.TEXTJOIN(CHAR(10),1,IF(K$4=주문[납기],IF($B14=주문[주문처],주문[텍스트2],""),""))</f>
        <v/>
      </c>
      <c r="L14" s="61" t="str">
        <f t="array" ref="L14">_xlfn.TEXTJOIN(CHAR(10),1,IF(L$4=주문[납기],IF($B14=주문[주문처],주문[텍스트2],""),""))</f>
        <v/>
      </c>
      <c r="M14" s="61" t="str">
        <f t="array" ref="M14">_xlfn.TEXTJOIN(CHAR(10),1,IF(M$4=주문[납기],IF($B14=주문[주문처],주문[텍스트2],""),""))</f>
        <v>공통_고춧가루(유)_2kg_선납</v>
      </c>
      <c r="N14" s="61" t="str">
        <f t="array" ref="N14">_xlfn.TEXTJOIN(CHAR(10),1,IF(N$4=주문[납기],IF($B14=주문[주문처],주문[텍스트2],""),""))</f>
        <v/>
      </c>
      <c r="O14" s="61" t="str">
        <f t="array" ref="O14">_xlfn.TEXTJOIN(CHAR(10),1,IF(O$4=주문[납기],IF($B14=주문[주문처],주문[텍스트2],""),""))</f>
        <v/>
      </c>
      <c r="P14" s="61" t="str">
        <f t="array" ref="P14">_xlfn.TEXTJOIN(CHAR(10),1,IF(P$4=주문[납기],IF($B14=주문[주문처],주문[텍스트2],""),""))</f>
        <v/>
      </c>
      <c r="Q14" s="61" t="str">
        <f t="array" ref="Q14">_xlfn.TEXTJOIN(CHAR(10),1,IF(Q$4=주문[납기],IF($B14=주문[주문처],주문[텍스트2],""),""))</f>
        <v/>
      </c>
      <c r="R14" s="61" t="str">
        <f t="array" ref="R14">_xlfn.TEXTJOIN(CHAR(10),1,IF(R$4=주문[납기],IF($B14=주문[주문처],주문[텍스트2],""),""))</f>
        <v/>
      </c>
      <c r="S14" s="61" t="str">
        <f t="array" ref="S14">_xlfn.TEXTJOIN(CHAR(10),1,IF(S$4=주문[납기],IF($B14=주문[주문처],주문[텍스트2],""),""))</f>
        <v/>
      </c>
      <c r="T14" s="61" t="str">
        <f t="array" ref="T14">_xlfn.TEXTJOIN(CHAR(10),1,IF(T$4=주문[납기],IF($B14=주문[주문처],주문[텍스트2],""),""))</f>
        <v/>
      </c>
      <c r="U14" s="61" t="str">
        <f t="array" ref="U14">_xlfn.TEXTJOIN(CHAR(10),1,IF(U$4=주문[납기],IF($B14=주문[주문처],주문[텍스트2],""),""))</f>
        <v/>
      </c>
      <c r="V14" s="61" t="str">
        <f t="array" ref="V14">_xlfn.TEXTJOIN(CHAR(10),1,IF(V$4=주문[납기],IF($B14=주문[주문처],주문[텍스트2],""),""))</f>
        <v/>
      </c>
      <c r="W14" s="61" t="str">
        <f t="array" ref="W14">_xlfn.TEXTJOIN(CHAR(10),1,IF(W$4=주문[납기],IF($B14=주문[주문처],주문[텍스트2],""),""))</f>
        <v/>
      </c>
      <c r="X14" s="61" t="str">
        <f t="array" ref="X14">_xlfn.TEXTJOIN(CHAR(10),1,IF(X$4=주문[납기],IF($B14=주문[주문처],주문[텍스트2],""),""))</f>
        <v/>
      </c>
      <c r="Y14" s="61" t="str">
        <f t="array" ref="Y14">_xlfn.TEXTJOIN(CHAR(10),1,IF(Y$4=주문[납기],IF($B14=주문[주문처],주문[텍스트2],""),""))</f>
        <v/>
      </c>
      <c r="Z14" s="61" t="str">
        <f t="array" ref="Z14">_xlfn.TEXTJOIN(CHAR(10),1,IF(Z$4=주문[납기],IF($B14=주문[주문처],주문[텍스트2],""),""))</f>
        <v/>
      </c>
      <c r="AA14" s="61" t="str">
        <f t="array" ref="AA14">_xlfn.TEXTJOIN(CHAR(10),1,IF(AA$4=주문[납기],IF($B14=주문[주문처],주문[텍스트2],""),""))</f>
        <v/>
      </c>
      <c r="AB14" s="61" t="str">
        <f t="array" ref="AB14">_xlfn.TEXTJOIN(CHAR(10),1,IF(AB$4=주문[납기],IF($B14=주문[주문처],주문[텍스트2],""),""))</f>
        <v/>
      </c>
      <c r="AC14" s="61" t="str">
        <f t="array" ref="AC14">_xlfn.TEXTJOIN(CHAR(10),1,IF(AC$4=주문[납기],IF($B14=주문[주문처],주문[텍스트2],""),""))</f>
        <v/>
      </c>
      <c r="AD14" s="61" t="str">
        <f t="array" ref="AD14">_xlfn.TEXTJOIN(CHAR(10),1,IF(AD$4=주문[납기],IF($B14=주문[주문처],주문[텍스트2],""),""))</f>
        <v>공통_고춧가루(유)_8kg_선납</v>
      </c>
      <c r="AE14" s="61" t="str">
        <f t="array" ref="AE14">_xlfn.TEXTJOIN(CHAR(10),1,IF(AE$4=주문[납기],IF($B14=주문[주문처],주문[텍스트2],""),""))</f>
        <v/>
      </c>
      <c r="AF14" s="61" t="str">
        <f t="array" ref="AF14">_xlfn.TEXTJOIN(CHAR(10),1,IF(AF$4=주문[납기],IF($B14=주문[주문처],주문[텍스트2],""),""))</f>
        <v/>
      </c>
      <c r="AG14" s="127" t="str">
        <f t="array" ref="AG14">_xlfn.TEXTJOIN(CHAR(10),1,IF(AG$4=주문[납기],IF($B14=주문[주문처],주문[텍스트2],""),""))</f>
        <v/>
      </c>
    </row>
    <row r="15" spans="1:33" ht="80.25" customHeight="1">
      <c r="A15" t="s">
        <v>360</v>
      </c>
      <c r="B15" s="134" t="s">
        <v>356</v>
      </c>
      <c r="C15" s="61" t="str">
        <f t="array" ref="C15">_xlfn.TEXTJOIN(CHAR(10),1,IF(C$4=주문[납기],IF($B15=주문[주문처],주문[텍스트2],""),""))</f>
        <v/>
      </c>
      <c r="D15" s="61" t="str">
        <f t="array" ref="D15">_xlfn.TEXTJOIN(CHAR(10),1,IF(D$4=주문[납기],IF($B15=주문[주문처],주문[텍스트2],""),""))</f>
        <v/>
      </c>
      <c r="E15" s="61" t="str">
        <f t="array" ref="E15">_xlfn.TEXTJOIN(CHAR(10),1,IF(E$4=주문[납기],IF($B15=주문[주문처],주문[텍스트2],""),""))</f>
        <v>점심_뒷다리(돈육)_50kg_취소</v>
      </c>
      <c r="F15" s="61" t="str">
        <f t="array" ref="F15">_xlfn.TEXTJOIN(CHAR(10),1,IF(F$4=주문[납기],IF($B15=주문[주문처],주문[텍스트2],""),""))</f>
        <v/>
      </c>
      <c r="G15" s="61" t="str">
        <f t="array" ref="G15">_xlfn.TEXTJOIN(CHAR(10),1,IF(G$4=주문[납기],IF($B15=주문[주문처],주문[텍스트2],""),""))</f>
        <v/>
      </c>
      <c r="H15" s="61" t="str">
        <f t="array" ref="H15">_xlfn.TEXTJOIN(CHAR(10),1,IF(H$4=주문[납기],IF($B15=주문[주문처],주문[텍스트2],""),""))</f>
        <v/>
      </c>
      <c r="I15" s="61" t="str">
        <f t="array" ref="I15">_xlfn.TEXTJOIN(CHAR(10),1,IF(I$4=주문[납기],IF($B15=주문[주문처],주문[텍스트2],""),""))</f>
        <v>저녁_삼겹살_7kg_취소</v>
      </c>
      <c r="J15" s="61" t="str">
        <f t="array" ref="J15">_xlfn.TEXTJOIN(CHAR(10),1,IF(J$4=주문[납기],IF($B15=주문[주문처],주문[텍스트2],""),""))</f>
        <v/>
      </c>
      <c r="K15" s="61" t="str">
        <f t="array" ref="K15">_xlfn.TEXTJOIN(CHAR(10),1,IF(K$4=주문[납기],IF($B15=주문[주문처],주문[텍스트2],""),""))</f>
        <v/>
      </c>
      <c r="L15" s="61" t="str">
        <f t="array" ref="L15">_xlfn.TEXTJOIN(CHAR(10),1,IF(L$4=주문[납기],IF($B15=주문[주문처],주문[텍스트2],""),""))</f>
        <v>저녁_뒷다리(돈육)_1.5kg_취소</v>
      </c>
      <c r="M15" s="61" t="str">
        <f t="array" ref="M15">_xlfn.TEXTJOIN(CHAR(10),1,IF(M$4=주문[납기],IF($B15=주문[주문처],주문[텍스트2],""),""))</f>
        <v>아침_뒷다리(돈육)_4.5kg_취소</v>
      </c>
      <c r="N15" s="61" t="str">
        <f t="array" ref="N15">_xlfn.TEXTJOIN(CHAR(10),1,IF(N$4=주문[납기],IF($B15=주문[주문처],주문[텍스트2],""),""))</f>
        <v/>
      </c>
      <c r="O15" s="61" t="str">
        <f t="array" ref="O15">_xlfn.TEXTJOIN(CHAR(10),1,IF(O$4=주문[납기],IF($B15=주문[주문처],주문[텍스트2],""),""))</f>
        <v/>
      </c>
      <c r="P15" s="61" t="str">
        <f t="array" ref="P15">_xlfn.TEXTJOIN(CHAR(10),1,IF(P$4=주문[납기],IF($B15=주문[주문처],주문[텍스트2],""),""))</f>
        <v>저녁_사태(돈육)_4kg_</v>
      </c>
      <c r="Q15" s="61" t="str">
        <f t="array" ref="Q15">_xlfn.TEXTJOIN(CHAR(10),1,IF(Q$4=주문[납기],IF($B15=주문[주문처],주문[텍스트2],""),""))</f>
        <v>저녁_삼겹살_23kg_</v>
      </c>
      <c r="R15" s="61" t="str">
        <f t="array" ref="R15">_xlfn.TEXTJOIN(CHAR(10),1,IF(R$4=주문[납기],IF($B15=주문[주문처],주문[텍스트2],""),""))</f>
        <v>점심_뒷다리(돈육)_11kg_</v>
      </c>
      <c r="S15" s="61" t="str">
        <f t="array" ref="S15">_xlfn.TEXTJOIN(CHAR(10),1,IF(S$4=주문[납기],IF($B15=주문[주문처],주문[텍스트2],""),""))</f>
        <v/>
      </c>
      <c r="T15" s="61" t="str">
        <f t="array" ref="T15">_xlfn.TEXTJOIN(CHAR(10),1,IF(T$4=주문[납기],IF($B15=주문[주문처],주문[텍스트2],""),""))</f>
        <v/>
      </c>
      <c r="U15" s="61" t="str">
        <f t="array" ref="U15">_xlfn.TEXTJOIN(CHAR(10),1,IF(U$4=주문[납기],IF($B15=주문[주문처],주문[텍스트2],""),""))</f>
        <v/>
      </c>
      <c r="V15" s="61" t="str">
        <f t="array" ref="V15">_xlfn.TEXTJOIN(CHAR(10),1,IF(V$4=주문[납기],IF($B15=주문[주문처],주문[텍스트2],""),""))</f>
        <v/>
      </c>
      <c r="W15" s="61" t="str">
        <f t="array" ref="W15">_xlfn.TEXTJOIN(CHAR(10),1,IF(W$4=주문[납기],IF($B15=주문[주문처],주문[텍스트2],""),""))</f>
        <v>점심_뒷다리(돈육)_18kg_
점심_앞다리(돈육)_30kg_</v>
      </c>
      <c r="X15" s="61" t="str">
        <f t="array" ref="X15">_xlfn.TEXTJOIN(CHAR(10),1,IF(X$4=주문[납기],IF($B15=주문[주문처],주문[텍스트2],""),""))</f>
        <v>저녁_앞다리(돈육)_15kg_</v>
      </c>
      <c r="Y15" s="61" t="str">
        <f t="array" ref="Y15">_xlfn.TEXTJOIN(CHAR(10),1,IF(Y$4=주문[납기],IF($B15=주문[주문처],주문[텍스트2],""),""))</f>
        <v/>
      </c>
      <c r="Z15" s="61" t="str">
        <f t="array" ref="Z15">_xlfn.TEXTJOIN(CHAR(10),1,IF(Z$4=주문[납기],IF($B15=주문[주문처],주문[텍스트2],""),""))</f>
        <v>저녁_갈비(돈육)_10kg_</v>
      </c>
      <c r="AA15" s="61" t="str">
        <f t="array" ref="AA15">_xlfn.TEXTJOIN(CHAR(10),1,IF(AA$4=주문[납기],IF($B15=주문[주문처],주문[텍스트2],""),""))</f>
        <v/>
      </c>
      <c r="AB15" s="61" t="str">
        <f t="array" ref="AB15">_xlfn.TEXTJOIN(CHAR(10),1,IF(AB$4=주문[납기],IF($B15=주문[주문처],주문[텍스트2],""),""))</f>
        <v/>
      </c>
      <c r="AC15" s="61" t="str">
        <f t="array" ref="AC15">_xlfn.TEXTJOIN(CHAR(10),1,IF(AC$4=주문[납기],IF($B15=주문[주문처],주문[텍스트2],""),""))</f>
        <v/>
      </c>
      <c r="AD15" s="61" t="str">
        <f t="array" ref="AD15">_xlfn.TEXTJOIN(CHAR(10),1,IF(AD$4=주문[납기],IF($B15=주문[주문처],주문[텍스트2],""),""))</f>
        <v/>
      </c>
      <c r="AE15" s="61" t="str">
        <f t="array" ref="AE15">_xlfn.TEXTJOIN(CHAR(10),1,IF(AE$4=주문[납기],IF($B15=주문[주문처],주문[텍스트2],""),""))</f>
        <v>아침_앞다리(돈육)_8kg_</v>
      </c>
      <c r="AF15" s="61" t="str">
        <f t="array" ref="AF15">_xlfn.TEXTJOIN(CHAR(10),1,IF(AF$4=주문[납기],IF($B15=주문[주문처],주문[텍스트2],""),""))</f>
        <v/>
      </c>
      <c r="AG15" s="127" t="str">
        <f t="array" ref="AG15">_xlfn.TEXTJOIN(CHAR(10),1,IF(AG$4=주문[납기],IF($B15=주문[주문처],주문[텍스트2],""),""))</f>
        <v>점심_앞다리(돈육)_48kg_</v>
      </c>
    </row>
    <row r="16" spans="1:33" ht="80.25" customHeight="1">
      <c r="A16" t="s">
        <v>361</v>
      </c>
      <c r="B16" s="134" t="s">
        <v>357</v>
      </c>
      <c r="C16" s="61" t="str">
        <f t="array" ref="C16">_xlfn.TEXTJOIN(CHAR(10),1,IF(C$4=주문[납기],IF($B16=주문[주문처],주문[텍스트2],""),""))</f>
        <v/>
      </c>
      <c r="D16" s="61" t="str">
        <f t="array" ref="D16">_xlfn.TEXTJOIN(CHAR(10),1,IF(D$4=주문[납기],IF($B16=주문[주문처],주문[텍스트2],""),""))</f>
        <v/>
      </c>
      <c r="E16" s="61" t="str">
        <f t="array" ref="E16">_xlfn.TEXTJOIN(CHAR(10),1,IF(E$4=주문[납기],IF($B16=주문[주문처],주문[텍스트2],""),""))</f>
        <v/>
      </c>
      <c r="F16" s="61" t="str">
        <f t="array" ref="F16">_xlfn.TEXTJOIN(CHAR(10),1,IF(F$4=주문[납기],IF($B16=주문[주문처],주문[텍스트2],""),""))</f>
        <v/>
      </c>
      <c r="G16" s="61" t="str">
        <f t="array" ref="G16">_xlfn.TEXTJOIN(CHAR(10),1,IF(G$4=주문[납기],IF($B16=주문[주문처],주문[텍스트2],""),""))</f>
        <v/>
      </c>
      <c r="H16" s="61" t="str">
        <f t="array" ref="H16">_xlfn.TEXTJOIN(CHAR(10),1,IF(H$4=주문[납기],IF($B16=주문[주문처],주문[텍스트2],""),""))</f>
        <v/>
      </c>
      <c r="I16" s="61" t="str">
        <f t="array" ref="I16">_xlfn.TEXTJOIN(CHAR(10),1,IF(I$4=주문[납기],IF($B16=주문[주문처],주문[텍스트2],""),""))</f>
        <v/>
      </c>
      <c r="J16" s="61" t="str">
        <f t="array" ref="J16">_xlfn.TEXTJOIN(CHAR(10),1,IF(J$4=주문[납기],IF($B16=주문[주문처],주문[텍스트2],""),""))</f>
        <v/>
      </c>
      <c r="K16" s="61" t="str">
        <f t="array" ref="K16">_xlfn.TEXTJOIN(CHAR(10),1,IF(K$4=주문[납기],IF($B16=주문[주문처],주문[텍스트2],""),""))</f>
        <v/>
      </c>
      <c r="L16" s="61" t="str">
        <f t="array" ref="L16">_xlfn.TEXTJOIN(CHAR(10),1,IF(L$4=주문[납기],IF($B16=주문[주문처],주문[텍스트2],""),""))</f>
        <v/>
      </c>
      <c r="M16" s="61" t="str">
        <f t="array" ref="M16">_xlfn.TEXTJOIN(CHAR(10),1,IF(M$4=주문[납기],IF($B16=주문[주문처],주문[텍스트2],""),""))</f>
        <v/>
      </c>
      <c r="N16" s="61" t="str">
        <f t="array" ref="N16">_xlfn.TEXTJOIN(CHAR(10),1,IF(N$4=주문[납기],IF($B16=주문[주문처],주문[텍스트2],""),""))</f>
        <v/>
      </c>
      <c r="O16" s="61" t="str">
        <f t="array" ref="O16">_xlfn.TEXTJOIN(CHAR(10),1,IF(O$4=주문[납기],IF($B16=주문[주문처],주문[텍스트2],""),""))</f>
        <v/>
      </c>
      <c r="P16" s="61" t="str">
        <f t="array" ref="P16">_xlfn.TEXTJOIN(CHAR(10),1,IF(P$4=주문[납기],IF($B16=주문[주문처],주문[텍스트2],""),""))</f>
        <v/>
      </c>
      <c r="Q16" s="61" t="str">
        <f t="array" ref="Q16">_xlfn.TEXTJOIN(CHAR(10),1,IF(Q$4=주문[납기],IF($B16=주문[주문처],주문[텍스트2],""),""))</f>
        <v/>
      </c>
      <c r="R16" s="61" t="str">
        <f t="array" ref="R16">_xlfn.TEXTJOIN(CHAR(10),1,IF(R$4=주문[납기],IF($B16=주문[주문처],주문[텍스트2],""),""))</f>
        <v/>
      </c>
      <c r="S16" s="61" t="str">
        <f t="array" ref="S16">_xlfn.TEXTJOIN(CHAR(10),1,IF(S$4=주문[납기],IF($B16=주문[주문처],주문[텍스트2],""),""))</f>
        <v/>
      </c>
      <c r="T16" s="61" t="str">
        <f t="array" ref="T16">_xlfn.TEXTJOIN(CHAR(10),1,IF(T$4=주문[납기],IF($B16=주문[주문처],주문[텍스트2],""),""))</f>
        <v/>
      </c>
      <c r="U16" s="61" t="str">
        <f t="array" ref="U16">_xlfn.TEXTJOIN(CHAR(10),1,IF(U$4=주문[납기],IF($B16=주문[주문처],주문[텍스트2],""),""))</f>
        <v/>
      </c>
      <c r="V16" s="61" t="str">
        <f t="array" ref="V16">_xlfn.TEXTJOIN(CHAR(10),1,IF(V$4=주문[납기],IF($B16=주문[주문처],주문[텍스트2],""),""))</f>
        <v/>
      </c>
      <c r="W16" s="61" t="str">
        <f t="array" ref="W16">_xlfn.TEXTJOIN(CHAR(10),1,IF(W$4=주문[납기],IF($B16=주문[주문처],주문[텍스트2],""),""))</f>
        <v/>
      </c>
      <c r="X16" s="61" t="str">
        <f t="array" ref="X16">_xlfn.TEXTJOIN(CHAR(10),1,IF(X$4=주문[납기],IF($B16=주문[주문처],주문[텍스트2],""),""))</f>
        <v/>
      </c>
      <c r="Y16" s="61" t="str">
        <f t="array" ref="Y16">_xlfn.TEXTJOIN(CHAR(10),1,IF(Y$4=주문[납기],IF($B16=주문[주문처],주문[텍스트2],""),""))</f>
        <v/>
      </c>
      <c r="Z16" s="61" t="str">
        <f t="array" ref="Z16">_xlfn.TEXTJOIN(CHAR(10),1,IF(Z$4=주문[납기],IF($B16=주문[주문처],주문[텍스트2],""),""))</f>
        <v/>
      </c>
      <c r="AA16" s="61" t="str">
        <f t="array" ref="AA16">_xlfn.TEXTJOIN(CHAR(10),1,IF(AA$4=주문[납기],IF($B16=주문[주문처],주문[텍스트2],""),""))</f>
        <v/>
      </c>
      <c r="AB16" s="61" t="str">
        <f t="array" ref="AB16">_xlfn.TEXTJOIN(CHAR(10),1,IF(AB$4=주문[납기],IF($B16=주문[주문처],주문[텍스트2],""),""))</f>
        <v/>
      </c>
      <c r="AC16" s="61" t="str">
        <f t="array" ref="AC16">_xlfn.TEXTJOIN(CHAR(10),1,IF(AC$4=주문[납기],IF($B16=주문[주문처],주문[텍스트2],""),""))</f>
        <v/>
      </c>
      <c r="AD16" s="61" t="str">
        <f t="array" ref="AD16">_xlfn.TEXTJOIN(CHAR(10),1,IF(AD$4=주문[납기],IF($B16=주문[주문처],주문[텍스트2],""),""))</f>
        <v/>
      </c>
      <c r="AE16" s="61" t="str">
        <f t="array" ref="AE16">_xlfn.TEXTJOIN(CHAR(10),1,IF(AE$4=주문[납기],IF($B16=주문[주문처],주문[텍스트2],""),""))</f>
        <v/>
      </c>
      <c r="AF16" s="61" t="str">
        <f t="array" ref="AF16">_xlfn.TEXTJOIN(CHAR(10),1,IF(AF$4=주문[납기],IF($B16=주문[주문처],주문[텍스트2],""),""))</f>
        <v/>
      </c>
      <c r="AG16" s="127" t="str">
        <f t="array" ref="AG16">_xlfn.TEXTJOIN(CHAR(10),1,IF(AG$4=주문[납기],IF($B16=주문[주문처],주문[텍스트2],""),""))</f>
        <v/>
      </c>
    </row>
    <row r="17" spans="1:33" ht="80.25" customHeight="1">
      <c r="A17" t="s">
        <v>361</v>
      </c>
      <c r="B17" s="134" t="s">
        <v>335</v>
      </c>
      <c r="C17" s="61" t="str">
        <f t="array" ref="C17">_xlfn.TEXTJOIN(CHAR(10),1,IF(C$4=주문[납기],IF($B17=주문[주문처],주문[텍스트2],""),""))</f>
        <v/>
      </c>
      <c r="D17" s="61" t="str">
        <f t="array" ref="D17">_xlfn.TEXTJOIN(CHAR(10),1,IF(D$4=주문[납기],IF($B17=주문[주문처],주문[텍스트2],""),""))</f>
        <v/>
      </c>
      <c r="E17" s="61" t="str">
        <f t="array" ref="E17">_xlfn.TEXTJOIN(CHAR(10),1,IF(E$4=주문[납기],IF($B17=주문[주문처],주문[텍스트2],""),""))</f>
        <v/>
      </c>
      <c r="F17" s="61" t="str">
        <f t="array" ref="F17">_xlfn.TEXTJOIN(CHAR(10),1,IF(F$4=주문[납기],IF($B17=주문[주문처],주문[텍스트2],""),""))</f>
        <v/>
      </c>
      <c r="G17" s="61" t="str">
        <f t="array" ref="G17">_xlfn.TEXTJOIN(CHAR(10),1,IF(G$4=주문[납기],IF($B17=주문[주문처],주문[텍스트2],""),""))</f>
        <v/>
      </c>
      <c r="H17" s="61" t="str">
        <f t="array" ref="H17">_xlfn.TEXTJOIN(CHAR(10),1,IF(H$4=주문[납기],IF($B17=주문[주문처],주문[텍스트2],""),""))</f>
        <v/>
      </c>
      <c r="I17" s="61" t="str">
        <f t="array" ref="I17">_xlfn.TEXTJOIN(CHAR(10),1,IF(I$4=주문[납기],IF($B17=주문[주문처],주문[텍스트2],""),""))</f>
        <v/>
      </c>
      <c r="J17" s="61" t="str">
        <f t="array" ref="J17">_xlfn.TEXTJOIN(CHAR(10),1,IF(J$4=주문[납기],IF($B17=주문[주문처],주문[텍스트2],""),""))</f>
        <v/>
      </c>
      <c r="K17" s="61" t="str">
        <f t="array" ref="K17">_xlfn.TEXTJOIN(CHAR(10),1,IF(K$4=주문[납기],IF($B17=주문[주문처],주문[텍스트2],""),""))</f>
        <v/>
      </c>
      <c r="L17" s="61" t="str">
        <f t="array" ref="L17">_xlfn.TEXTJOIN(CHAR(10),1,IF(L$4=주문[납기],IF($B17=주문[주문처],주문[텍스트2],""),""))</f>
        <v/>
      </c>
      <c r="M17" s="61" t="str">
        <f t="array" ref="M17">_xlfn.TEXTJOIN(CHAR(10),1,IF(M$4=주문[납기],IF($B17=주문[주문처],주문[텍스트2],""),""))</f>
        <v/>
      </c>
      <c r="N17" s="61" t="str">
        <f t="array" ref="N17">_xlfn.TEXTJOIN(CHAR(10),1,IF(N$4=주문[납기],IF($B17=주문[주문처],주문[텍스트2],""),""))</f>
        <v/>
      </c>
      <c r="O17" s="61" t="str">
        <f t="array" ref="O17">_xlfn.TEXTJOIN(CHAR(10),1,IF(O$4=주문[납기],IF($B17=주문[주문처],주문[텍스트2],""),""))</f>
        <v/>
      </c>
      <c r="P17" s="61" t="str">
        <f t="array" ref="P17">_xlfn.TEXTJOIN(CHAR(10),1,IF(P$4=주문[납기],IF($B17=주문[주문처],주문[텍스트2],""),""))</f>
        <v/>
      </c>
      <c r="Q17" s="61" t="str">
        <f t="array" ref="Q17">_xlfn.TEXTJOIN(CHAR(10),1,IF(Q$4=주문[납기],IF($B17=주문[주문처],주문[텍스트2],""),""))</f>
        <v/>
      </c>
      <c r="R17" s="61" t="str">
        <f t="array" ref="R17">_xlfn.TEXTJOIN(CHAR(10),1,IF(R$4=주문[납기],IF($B17=주문[주문처],주문[텍스트2],""),""))</f>
        <v/>
      </c>
      <c r="S17" s="61" t="str">
        <f t="array" ref="S17">_xlfn.TEXTJOIN(CHAR(10),1,IF(S$4=주문[납기],IF($B17=주문[주문처],주문[텍스트2],""),""))</f>
        <v/>
      </c>
      <c r="T17" s="61" t="str">
        <f t="array" ref="T17">_xlfn.TEXTJOIN(CHAR(10),1,IF(T$4=주문[납기],IF($B17=주문[주문처],주문[텍스트2],""),""))</f>
        <v/>
      </c>
      <c r="U17" s="61" t="str">
        <f t="array" ref="U17">_xlfn.TEXTJOIN(CHAR(10),1,IF(U$4=주문[납기],IF($B17=주문[주문처],주문[텍스트2],""),""))</f>
        <v/>
      </c>
      <c r="V17" s="61" t="str">
        <f t="array" ref="V17">_xlfn.TEXTJOIN(CHAR(10),1,IF(V$4=주문[납기],IF($B17=주문[주문처],주문[텍스트2],""),""))</f>
        <v/>
      </c>
      <c r="W17" s="61" t="str">
        <f t="array" ref="W17">_xlfn.TEXTJOIN(CHAR(10),1,IF(W$4=주문[납기],IF($B17=주문[주문처],주문[텍스트2],""),""))</f>
        <v/>
      </c>
      <c r="X17" s="61" t="str">
        <f t="array" ref="X17">_xlfn.TEXTJOIN(CHAR(10),1,IF(X$4=주문[납기],IF($B17=주문[주문처],주문[텍스트2],""),""))</f>
        <v/>
      </c>
      <c r="Y17" s="61" t="str">
        <f t="array" ref="Y17">_xlfn.TEXTJOIN(CHAR(10),1,IF(Y$4=주문[납기],IF($B17=주문[주문처],주문[텍스트2],""),""))</f>
        <v/>
      </c>
      <c r="Z17" s="61" t="str">
        <f t="array" ref="Z17">_xlfn.TEXTJOIN(CHAR(10),1,IF(Z$4=주문[납기],IF($B17=주문[주문처],주문[텍스트2],""),""))</f>
        <v/>
      </c>
      <c r="AA17" s="61" t="str">
        <f t="array" ref="AA17">_xlfn.TEXTJOIN(CHAR(10),1,IF(AA$4=주문[납기],IF($B17=주문[주문처],주문[텍스트2],""),""))</f>
        <v/>
      </c>
      <c r="AB17" s="61" t="str">
        <f t="array" ref="AB17">_xlfn.TEXTJOIN(CHAR(10),1,IF(AB$4=주문[납기],IF($B17=주문[주문처],주문[텍스트2],""),""))</f>
        <v/>
      </c>
      <c r="AC17" s="61" t="str">
        <f t="array" ref="AC17">_xlfn.TEXTJOIN(CHAR(10),1,IF(AC$4=주문[납기],IF($B17=주문[주문처],주문[텍스트2],""),""))</f>
        <v/>
      </c>
      <c r="AD17" s="61" t="str">
        <f t="array" ref="AD17">_xlfn.TEXTJOIN(CHAR(10),1,IF(AD$4=주문[납기],IF($B17=주문[주문처],주문[텍스트2],""),""))</f>
        <v/>
      </c>
      <c r="AE17" s="61" t="str">
        <f t="array" ref="AE17">_xlfn.TEXTJOIN(CHAR(10),1,IF(AE$4=주문[납기],IF($B17=주문[주문처],주문[텍스트2],""),""))</f>
        <v/>
      </c>
      <c r="AF17" s="61" t="str">
        <f t="array" ref="AF17">_xlfn.TEXTJOIN(CHAR(10),1,IF(AF$4=주문[납기],IF($B17=주문[주문처],주문[텍스트2],""),""))</f>
        <v/>
      </c>
      <c r="AG17" s="127" t="str">
        <f t="array" ref="AG17">_xlfn.TEXTJOIN(CHAR(10),1,IF(AG$4=주문[납기],IF($B17=주문[주문처],주문[텍스트2],""),""))</f>
        <v/>
      </c>
    </row>
    <row r="18" spans="1:33" ht="80.25" customHeight="1">
      <c r="A18" t="s">
        <v>361</v>
      </c>
      <c r="B18" s="134" t="s">
        <v>77</v>
      </c>
      <c r="C18" s="61" t="str">
        <f t="array" ref="C18">_xlfn.TEXTJOIN(CHAR(10),1,IF(C$4=주문[납기],IF($B18=주문[주문처],주문[텍스트2],""),""))</f>
        <v/>
      </c>
      <c r="D18" s="61" t="str">
        <f t="array" ref="D18">_xlfn.TEXTJOIN(CHAR(10),1,IF(D$4=주문[납기],IF($B18=주문[주문처],주문[텍스트2],""),""))</f>
        <v/>
      </c>
      <c r="E18" s="61" t="str">
        <f t="array" ref="E18">_xlfn.TEXTJOIN(CHAR(10),1,IF(E$4=주문[납기],IF($B18=주문[주문처],주문[텍스트2],""),""))</f>
        <v/>
      </c>
      <c r="F18" s="61" t="str">
        <f t="array" ref="F18">_xlfn.TEXTJOIN(CHAR(10),1,IF(F$4=주문[납기],IF($B18=주문[주문처],주문[텍스트2],""),""))</f>
        <v/>
      </c>
      <c r="G18" s="61" t="str">
        <f t="array" ref="G18">_xlfn.TEXTJOIN(CHAR(10),1,IF(G$4=주문[납기],IF($B18=주문[주문처],주문[텍스트2],""),""))</f>
        <v/>
      </c>
      <c r="H18" s="61" t="str">
        <f t="array" ref="H18">_xlfn.TEXTJOIN(CHAR(10),1,IF(H$4=주문[납기],IF($B18=주문[주문처],주문[텍스트2],""),""))</f>
        <v/>
      </c>
      <c r="I18" s="61" t="str">
        <f t="array" ref="I18">_xlfn.TEXTJOIN(CHAR(10),1,IF(I$4=주문[납기],IF($B18=주문[주문처],주문[텍스트2],""),""))</f>
        <v/>
      </c>
      <c r="J18" s="61" t="str">
        <f t="array" ref="J18">_xlfn.TEXTJOIN(CHAR(10),1,IF(J$4=주문[납기],IF($B18=주문[주문처],주문[텍스트2],""),""))</f>
        <v/>
      </c>
      <c r="K18" s="61" t="str">
        <f t="array" ref="K18">_xlfn.TEXTJOIN(CHAR(10),1,IF(K$4=주문[납기],IF($B18=주문[주문처],주문[텍스트2],""),""))</f>
        <v/>
      </c>
      <c r="L18" s="61" t="str">
        <f t="array" ref="L18">_xlfn.TEXTJOIN(CHAR(10),1,IF(L$4=주문[납기],IF($B18=주문[주문처],주문[텍스트2],""),""))</f>
        <v/>
      </c>
      <c r="M18" s="61" t="str">
        <f t="array" ref="M18">_xlfn.TEXTJOIN(CHAR(10),1,IF(M$4=주문[납기],IF($B18=주문[주문처],주문[텍스트2],""),""))</f>
        <v/>
      </c>
      <c r="N18" s="61" t="str">
        <f t="array" ref="N18">_xlfn.TEXTJOIN(CHAR(10),1,IF(N$4=주문[납기],IF($B18=주문[주문처],주문[텍스트2],""),""))</f>
        <v/>
      </c>
      <c r="O18" s="61" t="str">
        <f t="array" ref="O18">_xlfn.TEXTJOIN(CHAR(10),1,IF(O$4=주문[납기],IF($B18=주문[주문처],주문[텍스트2],""),""))</f>
        <v/>
      </c>
      <c r="P18" s="61" t="str">
        <f t="array" ref="P18">_xlfn.TEXTJOIN(CHAR(10),1,IF(P$4=주문[납기],IF($B18=주문[주문처],주문[텍스트2],""),""))</f>
        <v/>
      </c>
      <c r="Q18" s="61" t="str">
        <f t="array" ref="Q18">_xlfn.TEXTJOIN(CHAR(10),1,IF(Q$4=주문[납기],IF($B18=주문[주문처],주문[텍스트2],""),""))</f>
        <v/>
      </c>
      <c r="R18" s="61" t="str">
        <f t="array" ref="R18">_xlfn.TEXTJOIN(CHAR(10),1,IF(R$4=주문[납기],IF($B18=주문[주문처],주문[텍스트2],""),""))</f>
        <v/>
      </c>
      <c r="S18" s="61" t="str">
        <f t="array" ref="S18">_xlfn.TEXTJOIN(CHAR(10),1,IF(S$4=주문[납기],IF($B18=주문[주문처],주문[텍스트2],""),""))</f>
        <v/>
      </c>
      <c r="T18" s="61" t="str">
        <f t="array" ref="T18">_xlfn.TEXTJOIN(CHAR(10),1,IF(T$4=주문[납기],IF($B18=주문[주문처],주문[텍스트2],""),""))</f>
        <v/>
      </c>
      <c r="U18" s="61" t="str">
        <f t="array" ref="U18">_xlfn.TEXTJOIN(CHAR(10),1,IF(U$4=주문[납기],IF($B18=주문[주문처],주문[텍스트2],""),""))</f>
        <v/>
      </c>
      <c r="V18" s="61" t="str">
        <f t="array" ref="V18">_xlfn.TEXTJOIN(CHAR(10),1,IF(V$4=주문[납기],IF($B18=주문[주문처],주문[텍스트2],""),""))</f>
        <v/>
      </c>
      <c r="W18" s="61" t="str">
        <f t="array" ref="W18">_xlfn.TEXTJOIN(CHAR(10),1,IF(W$4=주문[납기],IF($B18=주문[주문처],주문[텍스트2],""),""))</f>
        <v>공통_백미(유)_50kg_
공통_찹쌀백미(유)_10kg_</v>
      </c>
      <c r="X18" s="61" t="str">
        <f t="array" ref="X18">_xlfn.TEXTJOIN(CHAR(10),1,IF(X$4=주문[납기],IF($B18=주문[주문처],주문[텍스트2],""),""))</f>
        <v/>
      </c>
      <c r="Y18" s="61" t="str">
        <f t="array" ref="Y18">_xlfn.TEXTJOIN(CHAR(10),1,IF(Y$4=주문[납기],IF($B18=주문[주문처],주문[텍스트2],""),""))</f>
        <v/>
      </c>
      <c r="Z18" s="61" t="str">
        <f t="array" ref="Z18">_xlfn.TEXTJOIN(CHAR(10),1,IF(Z$4=주문[납기],IF($B18=주문[주문처],주문[텍스트2],""),""))</f>
        <v/>
      </c>
      <c r="AA18" s="61" t="str">
        <f t="array" ref="AA18">_xlfn.TEXTJOIN(CHAR(10),1,IF(AA$4=주문[납기],IF($B18=주문[주문처],주문[텍스트2],""),""))</f>
        <v/>
      </c>
      <c r="AB18" s="61" t="str">
        <f t="array" ref="AB18">_xlfn.TEXTJOIN(CHAR(10),1,IF(AB$4=주문[납기],IF($B18=주문[주문처],주문[텍스트2],""),""))</f>
        <v/>
      </c>
      <c r="AC18" s="61" t="str">
        <f t="array" ref="AC18">_xlfn.TEXTJOIN(CHAR(10),1,IF(AC$4=주문[납기],IF($B18=주문[주문처],주문[텍스트2],""),""))</f>
        <v/>
      </c>
      <c r="AD18" s="61" t="str">
        <f t="array" ref="AD18">_xlfn.TEXTJOIN(CHAR(10),1,IF(AD$4=주문[납기],IF($B18=주문[주문처],주문[텍스트2],""),""))</f>
        <v/>
      </c>
      <c r="AE18" s="61" t="str">
        <f t="array" ref="AE18">_xlfn.TEXTJOIN(CHAR(10),1,IF(AE$4=주문[납기],IF($B18=주문[주문처],주문[텍스트2],""),""))</f>
        <v/>
      </c>
      <c r="AF18" s="61" t="str">
        <f t="array" ref="AF18">_xlfn.TEXTJOIN(CHAR(10),1,IF(AF$4=주문[납기],IF($B18=주문[주문처],주문[텍스트2],""),""))</f>
        <v/>
      </c>
      <c r="AG18" s="127" t="str">
        <f t="array" ref="AG18">_xlfn.TEXTJOIN(CHAR(10),1,IF(AG$4=주문[납기],IF($B18=주문[주문처],주문[텍스트2],""),""))</f>
        <v/>
      </c>
    </row>
    <row r="19" spans="1:33" ht="80.25" customHeight="1">
      <c r="A19" t="s">
        <v>362</v>
      </c>
      <c r="B19" s="134" t="s">
        <v>355</v>
      </c>
      <c r="C19" s="61" t="str">
        <f t="array" ref="C19">_xlfn.TEXTJOIN(CHAR(10),1,IF(C$4=주문[납기],IF($B19=주문[주문처],주문[텍스트2],""),""))</f>
        <v/>
      </c>
      <c r="D19" s="61" t="str">
        <f t="array" ref="D19">_xlfn.TEXTJOIN(CHAR(10),1,IF(D$4=주문[납기],IF($B19=주문[주문처],주문[텍스트2],""),""))</f>
        <v/>
      </c>
      <c r="E19" s="61" t="str">
        <f t="array" ref="E19">_xlfn.TEXTJOIN(CHAR(10),1,IF(E$4=주문[납기],IF($B19=주문[주문처],주문[텍스트2],""),""))</f>
        <v/>
      </c>
      <c r="F19" s="61" t="str">
        <f t="array" ref="F19">_xlfn.TEXTJOIN(CHAR(10),1,IF(F$4=주문[납기],IF($B19=주문[주문처],주문[텍스트2],""),""))</f>
        <v>공통_백미(유)_200kg_
공통_찹쌀백미(유)_30kg_</v>
      </c>
      <c r="G19" s="61" t="str">
        <f t="array" ref="G19">_xlfn.TEXTJOIN(CHAR(10),1,IF(G$4=주문[납기],IF($B19=주문[주문처],주문[텍스트2],""),""))</f>
        <v/>
      </c>
      <c r="H19" s="61" t="str">
        <f t="array" ref="H19">_xlfn.TEXTJOIN(CHAR(10),1,IF(H$4=주문[납기],IF($B19=주문[주문처],주문[텍스트2],""),""))</f>
        <v/>
      </c>
      <c r="I19" s="61" t="str">
        <f t="array" ref="I19">_xlfn.TEXTJOIN(CHAR(10),1,IF(I$4=주문[납기],IF($B19=주문[주문처],주문[텍스트2],""),""))</f>
        <v/>
      </c>
      <c r="J19" s="61" t="str">
        <f t="array" ref="J19">_xlfn.TEXTJOIN(CHAR(10),1,IF(J$4=주문[납기],IF($B19=주문[주문처],주문[텍스트2],""),""))</f>
        <v/>
      </c>
      <c r="K19" s="61" t="str">
        <f t="array" ref="K19">_xlfn.TEXTJOIN(CHAR(10),1,IF(K$4=주문[납기],IF($B19=주문[주문처],주문[텍스트2],""),""))</f>
        <v/>
      </c>
      <c r="L19" s="61" t="str">
        <f t="array" ref="L19">_xlfn.TEXTJOIN(CHAR(10),1,IF(L$4=주문[납기],IF($B19=주문[주문처],주문[텍스트2],""),""))</f>
        <v/>
      </c>
      <c r="M19" s="61" t="str">
        <f t="array" ref="M19">_xlfn.TEXTJOIN(CHAR(10),1,IF(M$4=주문[납기],IF($B19=주문[주문처],주문[텍스트2],""),""))</f>
        <v/>
      </c>
      <c r="N19" s="61" t="str">
        <f t="array" ref="N19">_xlfn.TEXTJOIN(CHAR(10),1,IF(N$4=주문[납기],IF($B19=주문[주문처],주문[텍스트2],""),""))</f>
        <v/>
      </c>
      <c r="O19" s="61" t="str">
        <f t="array" ref="O19">_xlfn.TEXTJOIN(CHAR(10),1,IF(O$4=주문[납기],IF($B19=주문[주문처],주문[텍스트2],""),""))</f>
        <v/>
      </c>
      <c r="P19" s="61" t="str">
        <f t="array" ref="P19">_xlfn.TEXTJOIN(CHAR(10),1,IF(P$4=주문[납기],IF($B19=주문[주문처],주문[텍스트2],""),""))</f>
        <v/>
      </c>
      <c r="Q19" s="61" t="str">
        <f t="array" ref="Q19">_xlfn.TEXTJOIN(CHAR(10),1,IF(Q$4=주문[납기],IF($B19=주문[주문처],주문[텍스트2],""),""))</f>
        <v/>
      </c>
      <c r="R19" s="61" t="str">
        <f t="array" ref="R19">_xlfn.TEXTJOIN(CHAR(10),1,IF(R$4=주문[납기],IF($B19=주문[주문처],주문[텍스트2],""),""))</f>
        <v/>
      </c>
      <c r="S19" s="61" t="str">
        <f t="array" ref="S19">_xlfn.TEXTJOIN(CHAR(10),1,IF(S$4=주문[납기],IF($B19=주문[주문처],주문[텍스트2],""),""))</f>
        <v/>
      </c>
      <c r="T19" s="61" t="str">
        <f t="array" ref="T19">_xlfn.TEXTJOIN(CHAR(10),1,IF(T$4=주문[납기],IF($B19=주문[주문처],주문[텍스트2],""),""))</f>
        <v>공통_백미(유)_170kg_
공통_찹쌀백미(유)_20kg_
공통_혼합5곡(무)_1kg_</v>
      </c>
      <c r="U19" s="61" t="str">
        <f t="array" ref="U19">_xlfn.TEXTJOIN(CHAR(10),1,IF(U$4=주문[납기],IF($B19=주문[주문처],주문[텍스트2],""),""))</f>
        <v/>
      </c>
      <c r="V19" s="61" t="str">
        <f t="array" ref="V19">_xlfn.TEXTJOIN(CHAR(10),1,IF(V$4=주문[납기],IF($B19=주문[주문처],주문[텍스트2],""),""))</f>
        <v/>
      </c>
      <c r="W19" s="61" t="str">
        <f t="array" ref="W19">_xlfn.TEXTJOIN(CHAR(10),1,IF(W$4=주문[납기],IF($B19=주문[주문처],주문[텍스트2],""),""))</f>
        <v/>
      </c>
      <c r="X19" s="61" t="str">
        <f t="array" ref="X19">_xlfn.TEXTJOIN(CHAR(10),1,IF(X$4=주문[납기],IF($B19=주문[주문처],주문[텍스트2],""),""))</f>
        <v/>
      </c>
      <c r="Y19" s="61" t="str">
        <f t="array" ref="Y19">_xlfn.TEXTJOIN(CHAR(10),1,IF(Y$4=주문[납기],IF($B19=주문[주문처],주문[텍스트2],""),""))</f>
        <v/>
      </c>
      <c r="Z19" s="61" t="str">
        <f t="array" ref="Z19">_xlfn.TEXTJOIN(CHAR(10),1,IF(Z$4=주문[납기],IF($B19=주문[주문처],주문[텍스트2],""),""))</f>
        <v/>
      </c>
      <c r="AA19" s="61" t="str">
        <f t="array" ref="AA19">_xlfn.TEXTJOIN(CHAR(10),1,IF(AA$4=주문[납기],IF($B19=주문[주문처],주문[텍스트2],""),""))</f>
        <v/>
      </c>
      <c r="AB19" s="61" t="str">
        <f t="array" ref="AB19">_xlfn.TEXTJOIN(CHAR(10),1,IF(AB$4=주문[납기],IF($B19=주문[주문처],주문[텍스트2],""),""))</f>
        <v/>
      </c>
      <c r="AC19" s="61" t="str">
        <f t="array" ref="AC19">_xlfn.TEXTJOIN(CHAR(10),1,IF(AC$4=주문[납기],IF($B19=주문[주문처],주문[텍스트2],""),""))</f>
        <v/>
      </c>
      <c r="AD19" s="61" t="str">
        <f t="array" ref="AD19">_xlfn.TEXTJOIN(CHAR(10),1,IF(AD$4=주문[납기],IF($B19=주문[주문처],주문[텍스트2],""),""))</f>
        <v/>
      </c>
      <c r="AE19" s="61" t="str">
        <f t="array" ref="AE19">_xlfn.TEXTJOIN(CHAR(10),1,IF(AE$4=주문[납기],IF($B19=주문[주문처],주문[텍스트2],""),""))</f>
        <v>공통_혼합5곡(무)_1kg_</v>
      </c>
      <c r="AF19" s="61" t="str">
        <f t="array" ref="AF19">_xlfn.TEXTJOIN(CHAR(10),1,IF(AF$4=주문[납기],IF($B19=주문[주문처],주문[텍스트2],""),""))</f>
        <v/>
      </c>
      <c r="AG19" s="127" t="str">
        <f t="array" ref="AG19">_xlfn.TEXTJOIN(CHAR(10),1,IF(AG$4=주문[납기],IF($B19=주문[주문처],주문[텍스트2],""),""))</f>
        <v/>
      </c>
    </row>
    <row r="20" spans="1:33" ht="80.25" customHeight="1">
      <c r="A20" t="s">
        <v>362</v>
      </c>
      <c r="B20" s="134" t="s">
        <v>343</v>
      </c>
      <c r="C20" s="61" t="str">
        <f t="array" ref="C20">_xlfn.TEXTJOIN(CHAR(10),1,IF(C$4=주문[납기],IF($B20=주문[주문처],주문[텍스트2],""),""))</f>
        <v/>
      </c>
      <c r="D20" s="61" t="str">
        <f t="array" ref="D20">_xlfn.TEXTJOIN(CHAR(10),1,IF(D$4=주문[납기],IF($B20=주문[주문처],주문[텍스트2],""),""))</f>
        <v>공통_백미(유)_60kg_
공통_찹쌀백미(유)_10kg_</v>
      </c>
      <c r="E20" s="61" t="str">
        <f t="array" ref="E20">_xlfn.TEXTJOIN(CHAR(10),1,IF(E$4=주문[납기],IF($B20=주문[주문처],주문[텍스트2],""),""))</f>
        <v/>
      </c>
      <c r="F20" s="61" t="str">
        <f t="array" ref="F20">_xlfn.TEXTJOIN(CHAR(10),1,IF(F$4=주문[납기],IF($B20=주문[주문처],주문[텍스트2],""),""))</f>
        <v/>
      </c>
      <c r="G20" s="61" t="str">
        <f t="array" ref="G20">_xlfn.TEXTJOIN(CHAR(10),1,IF(G$4=주문[납기],IF($B20=주문[주문처],주문[텍스트2],""),""))</f>
        <v/>
      </c>
      <c r="H20" s="61" t="str">
        <f t="array" ref="H20">_xlfn.TEXTJOIN(CHAR(10),1,IF(H$4=주문[납기],IF($B20=주문[주문처],주문[텍스트2],""),""))</f>
        <v/>
      </c>
      <c r="I20" s="61" t="str">
        <f t="array" ref="I20">_xlfn.TEXTJOIN(CHAR(10),1,IF(I$4=주문[납기],IF($B20=주문[주문처],주문[텍스트2],""),""))</f>
        <v/>
      </c>
      <c r="J20" s="61" t="str">
        <f t="array" ref="J20">_xlfn.TEXTJOIN(CHAR(10),1,IF(J$4=주문[납기],IF($B20=주문[주문처],주문[텍스트2],""),""))</f>
        <v/>
      </c>
      <c r="K20" s="61" t="str">
        <f t="array" ref="K20">_xlfn.TEXTJOIN(CHAR(10),1,IF(K$4=주문[납기],IF($B20=주문[주문처],주문[텍스트2],""),""))</f>
        <v/>
      </c>
      <c r="L20" s="61" t="str">
        <f t="array" ref="L20">_xlfn.TEXTJOIN(CHAR(10),1,IF(L$4=주문[납기],IF($B20=주문[주문처],주문[텍스트2],""),""))</f>
        <v/>
      </c>
      <c r="M20" s="61" t="str">
        <f t="array" ref="M20">_xlfn.TEXTJOIN(CHAR(10),1,IF(M$4=주문[납기],IF($B20=주문[주문처],주문[텍스트2],""),""))</f>
        <v/>
      </c>
      <c r="N20" s="61" t="str">
        <f t="array" ref="N20">_xlfn.TEXTJOIN(CHAR(10),1,IF(N$4=주문[납기],IF($B20=주문[주문처],주문[텍스트2],""),""))</f>
        <v/>
      </c>
      <c r="O20" s="61" t="str">
        <f t="array" ref="O20">_xlfn.TEXTJOIN(CHAR(10),1,IF(O$4=주문[납기],IF($B20=주문[주문처],주문[텍스트2],""),""))</f>
        <v/>
      </c>
      <c r="P20" s="61" t="str">
        <f t="array" ref="P20">_xlfn.TEXTJOIN(CHAR(10),1,IF(P$4=주문[납기],IF($B20=주문[주문처],주문[텍스트2],""),""))</f>
        <v/>
      </c>
      <c r="Q20" s="61" t="str">
        <f t="array" ref="Q20">_xlfn.TEXTJOIN(CHAR(10),1,IF(Q$4=주문[납기],IF($B20=주문[주문처],주문[텍스트2],""),""))</f>
        <v/>
      </c>
      <c r="R20" s="61" t="str">
        <f t="array" ref="R20">_xlfn.TEXTJOIN(CHAR(10),1,IF(R$4=주문[납기],IF($B20=주문[주문처],주문[텍스트2],""),""))</f>
        <v/>
      </c>
      <c r="S20" s="61" t="str">
        <f t="array" ref="S20">_xlfn.TEXTJOIN(CHAR(10),1,IF(S$4=주문[납기],IF($B20=주문[주문처],주문[텍스트2],""),""))</f>
        <v>공통_백미(유)_60kg_
공통_찹쌀백미(유)_10kg_</v>
      </c>
      <c r="T20" s="61" t="str">
        <f t="array" ref="T20">_xlfn.TEXTJOIN(CHAR(10),1,IF(T$4=주문[납기],IF($B20=주문[주문처],주문[텍스트2],""),""))</f>
        <v/>
      </c>
      <c r="U20" s="61" t="str">
        <f t="array" ref="U20">_xlfn.TEXTJOIN(CHAR(10),1,IF(U$4=주문[납기],IF($B20=주문[주문처],주문[텍스트2],""),""))</f>
        <v/>
      </c>
      <c r="V20" s="61" t="str">
        <f t="array" ref="V20">_xlfn.TEXTJOIN(CHAR(10),1,IF(V$4=주문[납기],IF($B20=주문[주문처],주문[텍스트2],""),""))</f>
        <v/>
      </c>
      <c r="W20" s="61" t="str">
        <f t="array" ref="W20">_xlfn.TEXTJOIN(CHAR(10),1,IF(W$4=주문[납기],IF($B20=주문[주문처],주문[텍스트2],""),""))</f>
        <v/>
      </c>
      <c r="X20" s="61" t="str">
        <f t="array" ref="X20">_xlfn.TEXTJOIN(CHAR(10),1,IF(X$4=주문[납기],IF($B20=주문[주문처],주문[텍스트2],""),""))</f>
        <v/>
      </c>
      <c r="Y20" s="61" t="str">
        <f t="array" ref="Y20">_xlfn.TEXTJOIN(CHAR(10),1,IF(Y$4=주문[납기],IF($B20=주문[주문처],주문[텍스트2],""),""))</f>
        <v/>
      </c>
      <c r="Z20" s="61" t="str">
        <f t="array" ref="Z20">_xlfn.TEXTJOIN(CHAR(10),1,IF(Z$4=주문[납기],IF($B20=주문[주문처],주문[텍스트2],""),""))</f>
        <v/>
      </c>
      <c r="AA20" s="61" t="str">
        <f t="array" ref="AA20">_xlfn.TEXTJOIN(CHAR(10),1,IF(AA$4=주문[납기],IF($B20=주문[주문처],주문[텍스트2],""),""))</f>
        <v/>
      </c>
      <c r="AB20" s="61" t="str">
        <f t="array" ref="AB20">_xlfn.TEXTJOIN(CHAR(10),1,IF(AB$4=주문[납기],IF($B20=주문[주문처],주문[텍스트2],""),""))</f>
        <v/>
      </c>
      <c r="AC20" s="61" t="str">
        <f t="array" ref="AC20">_xlfn.TEXTJOIN(CHAR(10),1,IF(AC$4=주문[납기],IF($B20=주문[주문처],주문[텍스트2],""),""))</f>
        <v/>
      </c>
      <c r="AD20" s="61" t="str">
        <f t="array" ref="AD20">_xlfn.TEXTJOIN(CHAR(10),1,IF(AD$4=주문[납기],IF($B20=주문[주문처],주문[텍스트2],""),""))</f>
        <v/>
      </c>
      <c r="AE20" s="61" t="str">
        <f t="array" ref="AE20">_xlfn.TEXTJOIN(CHAR(10),1,IF(AE$4=주문[납기],IF($B20=주문[주문처],주문[텍스트2],""),""))</f>
        <v/>
      </c>
      <c r="AF20" s="61" t="str">
        <f t="array" ref="AF20">_xlfn.TEXTJOIN(CHAR(10),1,IF(AF$4=주문[납기],IF($B20=주문[주문처],주문[텍스트2],""),""))</f>
        <v/>
      </c>
      <c r="AG20" s="127" t="str">
        <f t="array" ref="AG20">_xlfn.TEXTJOIN(CHAR(10),1,IF(AG$4=주문[납기],IF($B20=주문[주문처],주문[텍스트2],""),""))</f>
        <v/>
      </c>
    </row>
    <row r="21" spans="1:33" ht="80.25" customHeight="1">
      <c r="A21" t="s">
        <v>363</v>
      </c>
      <c r="B21" s="134" t="s">
        <v>350</v>
      </c>
      <c r="C21" s="61" t="str">
        <f t="array" ref="C21">_xlfn.TEXTJOIN(CHAR(10),1,IF(C$4=주문[납기],IF($B21=주문[주문처],주문[텍스트2],""),""))</f>
        <v/>
      </c>
      <c r="D21" s="61" t="str">
        <f t="array" ref="D21">_xlfn.TEXTJOIN(CHAR(10),1,IF(D$4=주문[납기],IF($B21=주문[주문처],주문[텍스트2],""),""))</f>
        <v/>
      </c>
      <c r="E21" s="61" t="str">
        <f t="array" ref="E21">_xlfn.TEXTJOIN(CHAR(10),1,IF(E$4=주문[납기],IF($B21=주문[주문처],주문[텍스트2],""),""))</f>
        <v/>
      </c>
      <c r="F21" s="61" t="str">
        <f t="array" ref="F21">_xlfn.TEXTJOIN(CHAR(10),1,IF(F$4=주문[납기],IF($B21=주문[주문처],주문[텍스트2],""),""))</f>
        <v/>
      </c>
      <c r="G21" s="61" t="s">
        <v>500</v>
      </c>
      <c r="H21" s="61" t="str">
        <f t="array" ref="H21">_xlfn.TEXTJOIN(CHAR(10),1,IF(H$4=주문[납기],IF($B21=주문[주문처],주문[텍스트2],""),""))</f>
        <v/>
      </c>
      <c r="I21" s="61" t="str">
        <f t="array" ref="I21">_xlfn.TEXTJOIN(CHAR(10),1,IF(I$4=주문[납기],IF($B21=주문[주문처],주문[텍스트2],""),""))</f>
        <v/>
      </c>
      <c r="J21" s="61" t="str">
        <f t="array" ref="J21">_xlfn.TEXTJOIN(CHAR(10),1,IF(J$4=주문[납기],IF($B21=주문[주문처],주문[텍스트2],""),""))</f>
        <v/>
      </c>
      <c r="K21" s="61" t="str">
        <f t="array" ref="K21">_xlfn.TEXTJOIN(CHAR(10),1,IF(K$4=주문[납기],IF($B21=주문[주문처],주문[텍스트2],""),""))</f>
        <v/>
      </c>
      <c r="L21" s="61" t="str">
        <f t="array" ref="L21">_xlfn.TEXTJOIN(CHAR(10),1,IF(L$4=주문[납기],IF($B21=주문[주문처],주문[텍스트2],""),""))</f>
        <v/>
      </c>
      <c r="M21" s="61" t="str">
        <f t="array" ref="M21">_xlfn.TEXTJOIN(CHAR(10),1,IF(M$4=주문[납기],IF($B21=주문[주문처],주문[텍스트2],""),""))</f>
        <v/>
      </c>
      <c r="N21" s="61" t="str">
        <f t="array" ref="N21">_xlfn.TEXTJOIN(CHAR(10),1,IF(N$4=주문[납기],IF($B21=주문[주문처],주문[텍스트2],""),""))</f>
        <v/>
      </c>
      <c r="O21" s="61" t="str">
        <f t="array" ref="O21">_xlfn.TEXTJOIN(CHAR(10),1,IF(O$4=주문[납기],IF($B21=주문[주문처],주문[텍스트2],""),""))</f>
        <v/>
      </c>
      <c r="P21" s="61" t="str">
        <f t="array" ref="P21">_xlfn.TEXTJOIN(CHAR(10),1,IF(P$4=주문[납기],IF($B21=주문[주문처],주문[텍스트2],""),""))</f>
        <v/>
      </c>
      <c r="Q21" s="61" t="str">
        <f t="array" ref="Q21">_xlfn.TEXTJOIN(CHAR(10),1,IF(Q$4=주문[납기],IF($B21=주문[주문처],주문[텍스트2],""),""))</f>
        <v/>
      </c>
      <c r="R21" s="61" t="str">
        <f t="array" ref="R21">_xlfn.TEXTJOIN(CHAR(10),1,IF(R$4=주문[납기],IF($B21=주문[주문처],주문[텍스트2],""),""))</f>
        <v/>
      </c>
      <c r="S21" s="61" t="str">
        <f t="array" ref="S21">_xlfn.TEXTJOIN(CHAR(10),1,IF(S$4=주문[납기],IF($B21=주문[주문처],주문[텍스트2],""),""))</f>
        <v/>
      </c>
      <c r="T21" s="61" t="str">
        <f t="array" ref="T21">_xlfn.TEXTJOIN(CHAR(10),1,IF(T$4=주문[납기],IF($B21=주문[주문처],주문[텍스트2],""),""))</f>
        <v/>
      </c>
      <c r="U21" s="61" t="str">
        <f t="array" ref="U21">_xlfn.TEXTJOIN(CHAR(10),1,IF(U$4=주문[납기],IF($B21=주문[주문처],주문[텍스트2],""),""))</f>
        <v/>
      </c>
      <c r="V21" s="61" t="str">
        <f t="array" ref="V21">_xlfn.TEXTJOIN(CHAR(10),1,IF(V$4=주문[납기],IF($B21=주문[주문처],주문[텍스트2],""),""))</f>
        <v/>
      </c>
      <c r="W21" s="61" t="str">
        <f t="array" ref="W21">_xlfn.TEXTJOIN(CHAR(10),1,IF(W$4=주문[납기],IF($B21=주문[주문처],주문[텍스트2],""),""))</f>
        <v/>
      </c>
      <c r="X21" s="61" t="str">
        <f t="array" ref="X21">_xlfn.TEXTJOIN(CHAR(10),1,IF(X$4=주문[납기],IF($B21=주문[주문처],주문[텍스트2],""),""))</f>
        <v/>
      </c>
      <c r="Y21" s="61" t="str">
        <f t="array" ref="Y21">_xlfn.TEXTJOIN(CHAR(10),1,IF(Y$4=주문[납기],IF($B21=주문[주문처],주문[텍스트2],""),""))</f>
        <v/>
      </c>
      <c r="Z21" s="61" t="str">
        <f t="array" ref="Z21">_xlfn.TEXTJOIN(CHAR(10),1,IF(Z$4=주문[납기],IF($B21=주문[주문처],주문[텍스트2],""),""))</f>
        <v/>
      </c>
      <c r="AA21" s="61" t="str">
        <f t="array" ref="AA21">_xlfn.TEXTJOIN(CHAR(10),1,IF(AA$4=주문[납기],IF($B21=주문[주문처],주문[텍스트2],""),""))</f>
        <v/>
      </c>
      <c r="AB21" s="61" t="str">
        <f t="array" ref="AB21">_xlfn.TEXTJOIN(CHAR(10),1,IF(AB$4=주문[납기],IF($B21=주문[주문처],주문[텍스트2],""),""))</f>
        <v/>
      </c>
      <c r="AC21" s="61" t="str">
        <f t="array" ref="AC21">_xlfn.TEXTJOIN(CHAR(10),1,IF(AC$4=주문[납기],IF($B21=주문[주문처],주문[텍스트2],""),""))</f>
        <v/>
      </c>
      <c r="AD21" s="61" t="str">
        <f t="array" ref="AD21">_xlfn.TEXTJOIN(CHAR(10),1,IF(AD$4=주문[납기],IF($B21=주문[주문처],주문[텍스트2],""),""))</f>
        <v/>
      </c>
      <c r="AE21" s="61" t="str">
        <f t="array" ref="AE21">_xlfn.TEXTJOIN(CHAR(10),1,IF(AE$4=주문[납기],IF($B21=주문[주문처],주문[텍스트2],""),""))</f>
        <v/>
      </c>
      <c r="AF21" s="61" t="str">
        <f t="array" ref="AF21">_xlfn.TEXTJOIN(CHAR(10),1,IF(AF$4=주문[납기],IF($B21=주문[주문처],주문[텍스트2],""),""))</f>
        <v/>
      </c>
      <c r="AG21" s="127" t="str">
        <f t="array" ref="AG21">_xlfn.TEXTJOIN(CHAR(10),1,IF(AG$4=주문[납기],IF($B21=주문[주문처],주문[텍스트2],""),""))</f>
        <v/>
      </c>
    </row>
    <row r="22" spans="1:33" ht="80.25" customHeight="1">
      <c r="A22" t="s">
        <v>364</v>
      </c>
      <c r="B22" s="134" t="s">
        <v>347</v>
      </c>
      <c r="C22" s="61" t="str">
        <f t="array" ref="C22">_xlfn.TEXTJOIN(CHAR(10),1,IF(C$4=주문[납기],IF($B22=주문[주문처],주문[텍스트2],""),""))</f>
        <v/>
      </c>
      <c r="D22" s="61" t="str">
        <f t="array" ref="D22">_xlfn.TEXTJOIN(CHAR(10),1,IF(D$4=주문[납기],IF($B22=주문[주문처],주문[텍스트2],""),""))</f>
        <v/>
      </c>
      <c r="E22" s="61" t="str">
        <f t="array" ref="E22">_xlfn.TEXTJOIN(CHAR(10),1,IF(E$4=주문[납기],IF($B22=주문[주문처],주문[텍스트2],""),""))</f>
        <v/>
      </c>
      <c r="F22" s="61" t="str">
        <f t="array" ref="F22">_xlfn.TEXTJOIN(CHAR(10),1,IF(F$4=주문[납기],IF($B22=주문[주문처],주문[텍스트2],""),""))</f>
        <v/>
      </c>
      <c r="G22" s="61" t="str">
        <f t="array" ref="G22">_xlfn.TEXTJOIN(CHAR(10),1,IF(G$4=주문[납기],IF($B22=주문[주문처],주문[텍스트2],""),""))</f>
        <v/>
      </c>
      <c r="H22" s="61" t="str">
        <f t="array" ref="H22">_xlfn.TEXTJOIN(CHAR(10),1,IF(H$4=주문[납기],IF($B22=주문[주문처],주문[텍스트2],""),""))</f>
        <v/>
      </c>
      <c r="I22" s="61" t="str">
        <f t="array" ref="I22">_xlfn.TEXTJOIN(CHAR(10),1,IF(I$4=주문[납기],IF($B22=주문[주문처],주문[텍스트2],""),""))</f>
        <v/>
      </c>
      <c r="J22" s="61" t="str">
        <f t="array" ref="J22">_xlfn.TEXTJOIN(CHAR(10),1,IF(J$4=주문[납기],IF($B22=주문[주문처],주문[텍스트2],""),""))</f>
        <v/>
      </c>
      <c r="K22" s="61" t="str">
        <f t="array" ref="K22">_xlfn.TEXTJOIN(CHAR(10),1,IF(K$4=주문[납기],IF($B22=주문[주문처],주문[텍스트2],""),""))</f>
        <v/>
      </c>
      <c r="L22" s="61" t="str">
        <f t="array" ref="L22">_xlfn.TEXTJOIN(CHAR(10),1,IF(L$4=주문[납기],IF($B22=주문[주문처],주문[텍스트2],""),""))</f>
        <v/>
      </c>
      <c r="M22" s="61" t="str">
        <f t="array" ref="M22">_xlfn.TEXTJOIN(CHAR(10),1,IF(M$4=주문[납기],IF($B22=주문[주문처],주문[텍스트2],""),""))</f>
        <v/>
      </c>
      <c r="N22" s="61" t="str">
        <f t="array" ref="N22">_xlfn.TEXTJOIN(CHAR(10),1,IF(N$4=주문[납기],IF($B22=주문[주문처],주문[텍스트2],""),""))</f>
        <v/>
      </c>
      <c r="O22" s="61" t="str">
        <f t="array" ref="O22">_xlfn.TEXTJOIN(CHAR(10),1,IF(O$4=주문[납기],IF($B22=주문[주문처],주문[텍스트2],""),""))</f>
        <v/>
      </c>
      <c r="P22" s="61" t="str">
        <f t="array" ref="P22">_xlfn.TEXTJOIN(CHAR(10),1,IF(P$4=주문[납기],IF($B22=주문[주문처],주문[텍스트2],""),""))</f>
        <v/>
      </c>
      <c r="Q22" s="61" t="str">
        <f t="array" ref="Q22">_xlfn.TEXTJOIN(CHAR(10),1,IF(Q$4=주문[납기],IF($B22=주문[주문처],주문[텍스트2],""),""))</f>
        <v/>
      </c>
      <c r="R22" s="61" t="str">
        <f t="array" ref="R22">_xlfn.TEXTJOIN(CHAR(10),1,IF(R$4=주문[납기],IF($B22=주문[주문처],주문[텍스트2],""),""))</f>
        <v/>
      </c>
      <c r="S22" s="61" t="str">
        <f t="array" ref="S22">_xlfn.TEXTJOIN(CHAR(10),1,IF(S$4=주문[납기],IF($B22=주문[주문처],주문[텍스트2],""),""))</f>
        <v/>
      </c>
      <c r="T22" s="61" t="str">
        <f t="array" ref="T22">_xlfn.TEXTJOIN(CHAR(10),1,IF(T$4=주문[납기],IF($B22=주문[주문처],주문[텍스트2],""),""))</f>
        <v/>
      </c>
      <c r="U22" s="61" t="str">
        <f t="array" ref="U22">_xlfn.TEXTJOIN(CHAR(10),1,IF(U$4=주문[납기],IF($B22=주문[주문처],주문[텍스트2],""),""))</f>
        <v/>
      </c>
      <c r="V22" s="61" t="str">
        <f t="array" ref="V22">_xlfn.TEXTJOIN(CHAR(10),1,IF(V$4=주문[납기],IF($B22=주문[주문처],주문[텍스트2],""),""))</f>
        <v/>
      </c>
      <c r="W22" s="61" t="str">
        <f t="array" ref="W22">_xlfn.TEXTJOIN(CHAR(10),1,IF(W$4=주문[납기],IF($B22=주문[주문처],주문[텍스트2],""),""))</f>
        <v/>
      </c>
      <c r="X22" s="61" t="str">
        <f t="array" ref="X22">_xlfn.TEXTJOIN(CHAR(10),1,IF(X$4=주문[납기],IF($B22=주문[주문처],주문[텍스트2],""),""))</f>
        <v/>
      </c>
      <c r="Y22" s="61" t="str">
        <f t="array" ref="Y22">_xlfn.TEXTJOIN(CHAR(10),1,IF(Y$4=주문[납기],IF($B22=주문[주문처],주문[텍스트2],""),""))</f>
        <v/>
      </c>
      <c r="Z22" s="61" t="str">
        <f t="array" ref="Z22">_xlfn.TEXTJOIN(CHAR(10),1,IF(Z$4=주문[납기],IF($B22=주문[주문처],주문[텍스트2],""),""))</f>
        <v/>
      </c>
      <c r="AA22" s="61" t="str">
        <f t="array" ref="AA22">_xlfn.TEXTJOIN(CHAR(10),1,IF(AA$4=주문[납기],IF($B22=주문[주문처],주문[텍스트2],""),""))</f>
        <v/>
      </c>
      <c r="AB22" s="61" t="str">
        <f t="array" ref="AB22">_xlfn.TEXTJOIN(CHAR(10),1,IF(AB$4=주문[납기],IF($B22=주문[주문처],주문[텍스트2],""),""))</f>
        <v/>
      </c>
      <c r="AC22" s="61" t="str">
        <f t="array" ref="AC22">_xlfn.TEXTJOIN(CHAR(10),1,IF(AC$4=주문[납기],IF($B22=주문[주문처],주문[텍스트2],""),""))</f>
        <v/>
      </c>
      <c r="AD22" s="61" t="str">
        <f t="array" ref="AD22">_xlfn.TEXTJOIN(CHAR(10),1,IF(AD$4=주문[납기],IF($B22=주문[주문처],주문[텍스트2],""),""))</f>
        <v/>
      </c>
      <c r="AE22" s="61" t="str">
        <f t="array" ref="AE22">_xlfn.TEXTJOIN(CHAR(10),1,IF(AE$4=주문[납기],IF($B22=주문[주문처],주문[텍스트2],""),""))</f>
        <v/>
      </c>
      <c r="AF22" s="61" t="str">
        <f t="array" ref="AF22">_xlfn.TEXTJOIN(CHAR(10),1,IF(AF$4=주문[납기],IF($B22=주문[주문처],주문[텍스트2],""),""))</f>
        <v/>
      </c>
      <c r="AG22" s="127" t="str">
        <f t="array" ref="AG22">_xlfn.TEXTJOIN(CHAR(10),1,IF(AG$4=주문[납기],IF($B22=주문[주문처],주문[텍스트2],""),""))</f>
        <v/>
      </c>
    </row>
    <row r="23" spans="1:33" ht="80.25" customHeight="1">
      <c r="A23" t="s">
        <v>365</v>
      </c>
      <c r="B23" s="134" t="s">
        <v>149</v>
      </c>
      <c r="C23" s="61" t="str">
        <f t="array" ref="C23">_xlfn.TEXTJOIN(CHAR(10),1,IF(C$4=주문[납기],IF($B23=주문[주문처],주문[텍스트2],""),""))</f>
        <v/>
      </c>
      <c r="D23" s="61" t="str">
        <f t="array" ref="D23">_xlfn.TEXTJOIN(CHAR(10),1,IF(D$4=주문[납기],IF($B23=주문[주문처],주문[텍스트2],""),""))</f>
        <v/>
      </c>
      <c r="E23" s="61" t="str">
        <f t="array" ref="E23">_xlfn.TEXTJOIN(CHAR(10),1,IF(E$4=주문[납기],IF($B23=주문[주문처],주문[텍스트2],""),""))</f>
        <v/>
      </c>
      <c r="F23" s="61" t="str">
        <f t="array" ref="F23">_xlfn.TEXTJOIN(CHAR(10),1,IF(F$4=주문[납기],IF($B23=주문[주문처],주문[텍스트2],""),""))</f>
        <v/>
      </c>
      <c r="G23" s="61" t="str">
        <f t="array" ref="G23">_xlfn.TEXTJOIN(CHAR(10),1,IF(G$4=주문[납기],IF($B23=주문[주문처],주문[텍스트2],""),""))</f>
        <v/>
      </c>
      <c r="H23" s="61" t="str">
        <f t="array" ref="H23">_xlfn.TEXTJOIN(CHAR(10),1,IF(H$4=주문[납기],IF($B23=주문[주문처],주문[텍스트2],""),""))</f>
        <v/>
      </c>
      <c r="I23" s="61" t="str">
        <f t="array" ref="I23">_xlfn.TEXTJOIN(CHAR(10),1,IF(I$4=주문[납기],IF($B23=주문[주문처],주문[텍스트2],""),""))</f>
        <v/>
      </c>
      <c r="J23" s="61" t="str">
        <f t="array" ref="J23">_xlfn.TEXTJOIN(CHAR(10),1,IF(J$4=주문[납기],IF($B23=주문[주문처],주문[텍스트2],""),""))</f>
        <v>공통_백미(유)_20kg_
공통_찹쌀백미(유)_20kg_</v>
      </c>
      <c r="K23" s="61" t="str">
        <f t="array" ref="K23">_xlfn.TEXTJOIN(CHAR(10),1,IF(K$4=주문[납기],IF($B23=주문[주문처],주문[텍스트2],""),""))</f>
        <v/>
      </c>
      <c r="L23" s="61" t="str">
        <f t="array" ref="L23">_xlfn.TEXTJOIN(CHAR(10),1,IF(L$4=주문[납기],IF($B23=주문[주문처],주문[텍스트2],""),""))</f>
        <v/>
      </c>
      <c r="M23" s="61" t="str">
        <f t="array" ref="M23">_xlfn.TEXTJOIN(CHAR(10),1,IF(M$4=주문[납기],IF($B23=주문[주문처],주문[텍스트2],""),""))</f>
        <v/>
      </c>
      <c r="N23" s="61" t="str">
        <f t="array" ref="N23">_xlfn.TEXTJOIN(CHAR(10),1,IF(N$4=주문[납기],IF($B23=주문[주문처],주문[텍스트2],""),""))</f>
        <v/>
      </c>
      <c r="O23" s="61" t="str">
        <f t="array" ref="O23">_xlfn.TEXTJOIN(CHAR(10),1,IF(O$4=주문[납기],IF($B23=주문[주문처],주문[텍스트2],""),""))</f>
        <v/>
      </c>
      <c r="P23" s="61" t="str">
        <f t="array" ref="P23">_xlfn.TEXTJOIN(CHAR(10),1,IF(P$4=주문[납기],IF($B23=주문[주문처],주문[텍스트2],""),""))</f>
        <v>공통_백미(유)_70kg_</v>
      </c>
      <c r="Q23" s="61" t="str">
        <f t="array" ref="Q23">_xlfn.TEXTJOIN(CHAR(10),1,IF(Q$4=주문[납기],IF($B23=주문[주문처],주문[텍스트2],""),""))</f>
        <v/>
      </c>
      <c r="R23" s="61" t="str">
        <f t="array" ref="R23">_xlfn.TEXTJOIN(CHAR(10),1,IF(R$4=주문[납기],IF($B23=주문[주문처],주문[텍스트2],""),""))</f>
        <v/>
      </c>
      <c r="S23" s="61" t="str">
        <f t="array" ref="S23">_xlfn.TEXTJOIN(CHAR(10),1,IF(S$4=주문[납기],IF($B23=주문[주문처],주문[텍스트2],""),""))</f>
        <v/>
      </c>
      <c r="T23" s="61" t="str">
        <f t="array" ref="T23">_xlfn.TEXTJOIN(CHAR(10),1,IF(T$4=주문[납기],IF($B23=주문[주문처],주문[텍스트2],""),""))</f>
        <v/>
      </c>
      <c r="U23" s="61" t="str">
        <f t="array" ref="U23">_xlfn.TEXTJOIN(CHAR(10),1,IF(U$4=주문[납기],IF($B23=주문[주문처],주문[텍스트2],""),""))</f>
        <v/>
      </c>
      <c r="V23" s="61" t="str">
        <f t="array" ref="V23">_xlfn.TEXTJOIN(CHAR(10),1,IF(V$4=주문[납기],IF($B23=주문[주문처],주문[텍스트2],""),""))</f>
        <v/>
      </c>
      <c r="W23" s="61" t="str">
        <f t="array" ref="W23">_xlfn.TEXTJOIN(CHAR(10),1,IF(W$4=주문[납기],IF($B23=주문[주문처],주문[텍스트2],""),""))</f>
        <v/>
      </c>
      <c r="X23" s="61" t="str">
        <f t="array" ref="X23">_xlfn.TEXTJOIN(CHAR(10),1,IF(X$4=주문[납기],IF($B23=주문[주문처],주문[텍스트2],""),""))</f>
        <v/>
      </c>
      <c r="Y23" s="61" t="str">
        <f t="array" ref="Y23">_xlfn.TEXTJOIN(CHAR(10),1,IF(Y$4=주문[납기],IF($B23=주문[주문처],주문[텍스트2],""),""))</f>
        <v/>
      </c>
      <c r="Z23" s="61" t="str">
        <f t="array" ref="Z23">_xlfn.TEXTJOIN(CHAR(10),1,IF(Z$4=주문[납기],IF($B23=주문[주문처],주문[텍스트2],""),""))</f>
        <v/>
      </c>
      <c r="AA23" s="61" t="str">
        <f t="array" ref="AA23">_xlfn.TEXTJOIN(CHAR(10),1,IF(AA$4=주문[납기],IF($B23=주문[주문처],주문[텍스트2],""),""))</f>
        <v/>
      </c>
      <c r="AB23" s="61" t="str">
        <f t="array" ref="AB23">_xlfn.TEXTJOIN(CHAR(10),1,IF(AB$4=주문[납기],IF($B23=주문[주문처],주문[텍스트2],""),""))</f>
        <v/>
      </c>
      <c r="AC23" s="61" t="str">
        <f t="array" ref="AC23">_xlfn.TEXTJOIN(CHAR(10),1,IF(AC$4=주문[납기],IF($B23=주문[주문처],주문[텍스트2],""),""))</f>
        <v/>
      </c>
      <c r="AD23" s="61" t="str">
        <f t="array" ref="AD23">_xlfn.TEXTJOIN(CHAR(10),1,IF(AD$4=주문[납기],IF($B23=주문[주문처],주문[텍스트2],""),""))</f>
        <v/>
      </c>
      <c r="AE23" s="61" t="str">
        <f t="array" ref="AE23">_xlfn.TEXTJOIN(CHAR(10),1,IF(AE$4=주문[납기],IF($B23=주문[주문처],주문[텍스트2],""),""))</f>
        <v/>
      </c>
      <c r="AF23" s="61" t="str">
        <f t="array" ref="AF23">_xlfn.TEXTJOIN(CHAR(10),1,IF(AF$4=주문[납기],IF($B23=주문[주문처],주문[텍스트2],""),""))</f>
        <v/>
      </c>
      <c r="AG23" s="127" t="str">
        <f t="array" ref="AG23">_xlfn.TEXTJOIN(CHAR(10),1,IF(AG$4=주문[납기],IF($B23=주문[주문처],주문[텍스트2],""),""))</f>
        <v/>
      </c>
    </row>
    <row r="24" spans="1:33" ht="80.25" customHeight="1">
      <c r="A24" t="s">
        <v>366</v>
      </c>
      <c r="B24" s="134" t="s">
        <v>349</v>
      </c>
      <c r="C24" s="61" t="str">
        <f t="array" ref="C24">_xlfn.TEXTJOIN(CHAR(10),1,IF(C$4=주문[납기],IF($B24=주문[주문처],주문[텍스트2],""),""))</f>
        <v/>
      </c>
      <c r="D24" s="61" t="str">
        <f t="array" ref="D24">_xlfn.TEXTJOIN(CHAR(10),1,IF(D$4=주문[납기],IF($B24=주문[주문처],주문[텍스트2],""),""))</f>
        <v/>
      </c>
      <c r="E24" s="61" t="str">
        <f t="array" ref="E24">_xlfn.TEXTJOIN(CHAR(10),1,IF(E$4=주문[납기],IF($B24=주문[주문처],주문[텍스트2],""),""))</f>
        <v/>
      </c>
      <c r="F24" s="61" t="str">
        <f t="array" ref="F24">_xlfn.TEXTJOIN(CHAR(10),1,IF(F$4=주문[납기],IF($B24=주문[주문처],주문[텍스트2],""),""))</f>
        <v/>
      </c>
      <c r="G24" s="61" t="str">
        <f t="array" ref="G24">_xlfn.TEXTJOIN(CHAR(10),1,IF(G$4=주문[납기],IF($B24=주문[주문처],주문[텍스트2],""),""))</f>
        <v/>
      </c>
      <c r="H24" s="61" t="str">
        <f t="array" ref="H24">_xlfn.TEXTJOIN(CHAR(10),1,IF(H$4=주문[납기],IF($B24=주문[주문처],주문[텍스트2],""),""))</f>
        <v/>
      </c>
      <c r="I24" s="61" t="str">
        <f t="array" ref="I24">_xlfn.TEXTJOIN(CHAR(10),1,IF(I$4=주문[납기],IF($B24=주문[주문처],주문[텍스트2],""),""))</f>
        <v/>
      </c>
      <c r="J24" s="61" t="str">
        <f t="array" ref="J24">_xlfn.TEXTJOIN(CHAR(10),1,IF(J$4=주문[납기],IF($B24=주문[주문처],주문[텍스트2],""),""))</f>
        <v/>
      </c>
      <c r="K24" s="61" t="str">
        <f t="array" ref="K24">_xlfn.TEXTJOIN(CHAR(10),1,IF(K$4=주문[납기],IF($B24=주문[주문처],주문[텍스트2],""),""))</f>
        <v/>
      </c>
      <c r="L24" s="61" t="str">
        <f t="array" ref="L24">_xlfn.TEXTJOIN(CHAR(10),1,IF(L$4=주문[납기],IF($B24=주문[주문처],주문[텍스트2],""),""))</f>
        <v/>
      </c>
      <c r="M24" s="61" t="str">
        <f t="array" ref="M24">_xlfn.TEXTJOIN(CHAR(10),1,IF(M$4=주문[납기],IF($B24=주문[주문처],주문[텍스트2],""),""))</f>
        <v/>
      </c>
      <c r="N24" s="61" t="str">
        <f t="array" ref="N24">_xlfn.TEXTJOIN(CHAR(10),1,IF(N$4=주문[납기],IF($B24=주문[주문처],주문[텍스트2],""),""))</f>
        <v/>
      </c>
      <c r="O24" s="61" t="str">
        <f t="array" ref="O24">_xlfn.TEXTJOIN(CHAR(10),1,IF(O$4=주문[납기],IF($B24=주문[주문처],주문[텍스트2],""),""))</f>
        <v/>
      </c>
      <c r="P24" s="61" t="str">
        <f t="array" ref="P24">_xlfn.TEXTJOIN(CHAR(10),1,IF(P$4=주문[납기],IF($B24=주문[주문처],주문[텍스트2],""),""))</f>
        <v/>
      </c>
      <c r="Q24" s="61" t="str">
        <f t="array" ref="Q24">_xlfn.TEXTJOIN(CHAR(10),1,IF(Q$4=주문[납기],IF($B24=주문[주문처],주문[텍스트2],""),""))</f>
        <v/>
      </c>
      <c r="R24" s="61" t="str">
        <f t="array" ref="R24">_xlfn.TEXTJOIN(CHAR(10),1,IF(R$4=주문[납기],IF($B24=주문[주문처],주문[텍스트2],""),""))</f>
        <v/>
      </c>
      <c r="S24" s="61" t="str">
        <f t="array" ref="S24">_xlfn.TEXTJOIN(CHAR(10),1,IF(S$4=주문[납기],IF($B24=주문[주문처],주문[텍스트2],""),""))</f>
        <v/>
      </c>
      <c r="T24" s="61" t="str">
        <f t="array" ref="T24">_xlfn.TEXTJOIN(CHAR(10),1,IF(T$4=주문[납기],IF($B24=주문[주문처],주문[텍스트2],""),""))</f>
        <v/>
      </c>
      <c r="U24" s="61" t="str">
        <f t="array" ref="U24">_xlfn.TEXTJOIN(CHAR(10),1,IF(U$4=주문[납기],IF($B24=주문[주문처],주문[텍스트2],""),""))</f>
        <v/>
      </c>
      <c r="V24" s="61" t="str">
        <f t="array" ref="V24">_xlfn.TEXTJOIN(CHAR(10),1,IF(V$4=주문[납기],IF($B24=주문[주문처],주문[텍스트2],""),""))</f>
        <v/>
      </c>
      <c r="W24" s="61" t="str">
        <f t="array" ref="W24">_xlfn.TEXTJOIN(CHAR(10),1,IF(W$4=주문[납기],IF($B24=주문[주문처],주문[텍스트2],""),""))</f>
        <v/>
      </c>
      <c r="X24" s="61" t="str">
        <f t="array" ref="X24">_xlfn.TEXTJOIN(CHAR(10),1,IF(X$4=주문[납기],IF($B24=주문[주문처],주문[텍스트2],""),""))</f>
        <v>공통_백미(유)_50kg_
공통_찹쌀백미(유)_10kg_</v>
      </c>
      <c r="Y24" s="61" t="str">
        <f t="array" ref="Y24">_xlfn.TEXTJOIN(CHAR(10),1,IF(Y$4=주문[납기],IF($B24=주문[주문처],주문[텍스트2],""),""))</f>
        <v/>
      </c>
      <c r="Z24" s="61" t="str">
        <f t="array" ref="Z24">_xlfn.TEXTJOIN(CHAR(10),1,IF(Z$4=주문[납기],IF($B24=주문[주문처],주문[텍스트2],""),""))</f>
        <v/>
      </c>
      <c r="AA24" s="61" t="str">
        <f t="array" ref="AA24">_xlfn.TEXTJOIN(CHAR(10),1,IF(AA$4=주문[납기],IF($B24=주문[주문처],주문[텍스트2],""),""))</f>
        <v/>
      </c>
      <c r="AB24" s="61" t="str">
        <f t="array" ref="AB24">_xlfn.TEXTJOIN(CHAR(10),1,IF(AB$4=주문[납기],IF($B24=주문[주문처],주문[텍스트2],""),""))</f>
        <v/>
      </c>
      <c r="AC24" s="61" t="str">
        <f t="array" ref="AC24">_xlfn.TEXTJOIN(CHAR(10),1,IF(AC$4=주문[납기],IF($B24=주문[주문처],주문[텍스트2],""),""))</f>
        <v/>
      </c>
      <c r="AD24" s="61" t="str">
        <f t="array" ref="AD24">_xlfn.TEXTJOIN(CHAR(10),1,IF(AD$4=주문[납기],IF($B24=주문[주문처],주문[텍스트2],""),""))</f>
        <v/>
      </c>
      <c r="AE24" s="61" t="str">
        <f t="array" ref="AE24">_xlfn.TEXTJOIN(CHAR(10),1,IF(AE$4=주문[납기],IF($B24=주문[주문처],주문[텍스트2],""),""))</f>
        <v/>
      </c>
      <c r="AF24" s="61" t="str">
        <f t="array" ref="AF24">_xlfn.TEXTJOIN(CHAR(10),1,IF(AF$4=주문[납기],IF($B24=주문[주문처],주문[텍스트2],""),""))</f>
        <v/>
      </c>
      <c r="AG24" s="127" t="str">
        <f t="array" ref="AG24">_xlfn.TEXTJOIN(CHAR(10),1,IF(AG$4=주문[납기],IF($B24=주문[주문처],주문[텍스트2],""),""))</f>
        <v/>
      </c>
    </row>
    <row r="25" spans="1:33" ht="80.25" customHeight="1">
      <c r="A25" t="s">
        <v>367</v>
      </c>
      <c r="B25" s="134" t="s">
        <v>351</v>
      </c>
      <c r="C25" s="61" t="str">
        <f t="array" ref="C25">_xlfn.TEXTJOIN(CHAR(10),1,IF(C$4=주문[납기],IF($B25=주문[주문처],주문[텍스트2],""),""))</f>
        <v/>
      </c>
      <c r="D25" s="61" t="str">
        <f t="array" ref="D25">_xlfn.TEXTJOIN(CHAR(10),1,IF(D$4=주문[납기],IF($B25=주문[주문처],주문[텍스트2],""),""))</f>
        <v/>
      </c>
      <c r="E25" s="61" t="str">
        <f t="array" ref="E25">_xlfn.TEXTJOIN(CHAR(10),1,IF(E$4=주문[납기],IF($B25=주문[주문처],주문[텍스트2],""),""))</f>
        <v/>
      </c>
      <c r="F25" s="61" t="str">
        <f t="array" ref="F25">_xlfn.TEXTJOIN(CHAR(10),1,IF(F$4=주문[납기],IF($B25=주문[주문처],주문[텍스트2],""),""))</f>
        <v/>
      </c>
      <c r="G25" s="61" t="str">
        <f t="array" ref="G25">_xlfn.TEXTJOIN(CHAR(10),1,IF(G$4=주문[납기],IF($B25=주문[주문처],주문[텍스트2],""),""))</f>
        <v/>
      </c>
      <c r="H25" s="61" t="str">
        <f t="array" ref="H25">_xlfn.TEXTJOIN(CHAR(10),1,IF(H$4=주문[납기],IF($B25=주문[주문처],주문[텍스트2],""),""))</f>
        <v/>
      </c>
      <c r="I25" s="61" t="str">
        <f t="array" ref="I25">_xlfn.TEXTJOIN(CHAR(10),1,IF(I$4=주문[납기],IF($B25=주문[주문처],주문[텍스트2],""),""))</f>
        <v/>
      </c>
      <c r="J25" s="61" t="str">
        <f t="array" ref="J25">_xlfn.TEXTJOIN(CHAR(10),1,IF(J$4=주문[납기],IF($B25=주문[주문처],주문[텍스트2],""),""))</f>
        <v>공통_백미(유)_30kg_</v>
      </c>
      <c r="K25" s="61" t="str">
        <f t="array" ref="K25">_xlfn.TEXTJOIN(CHAR(10),1,IF(K$4=주문[납기],IF($B25=주문[주문처],주문[텍스트2],""),""))</f>
        <v/>
      </c>
      <c r="L25" s="61" t="str">
        <f t="array" ref="L25">_xlfn.TEXTJOIN(CHAR(10),1,IF(L$4=주문[납기],IF($B25=주문[주문처],주문[텍스트2],""),""))</f>
        <v/>
      </c>
      <c r="M25" s="61" t="str">
        <f t="array" ref="M25">_xlfn.TEXTJOIN(CHAR(10),1,IF(M$4=주문[납기],IF($B25=주문[주문처],주문[텍스트2],""),""))</f>
        <v/>
      </c>
      <c r="N25" s="61" t="str">
        <f t="array" ref="N25">_xlfn.TEXTJOIN(CHAR(10),1,IF(N$4=주문[납기],IF($B25=주문[주문처],주문[텍스트2],""),""))</f>
        <v/>
      </c>
      <c r="O25" s="61" t="str">
        <f t="array" ref="O25">_xlfn.TEXTJOIN(CHAR(10),1,IF(O$4=주문[납기],IF($B25=주문[주문처],주문[텍스트2],""),""))</f>
        <v/>
      </c>
      <c r="P25" s="61" t="str">
        <f t="array" ref="P25">_xlfn.TEXTJOIN(CHAR(10),1,IF(P$4=주문[납기],IF($B25=주문[주문처],주문[텍스트2],""),""))</f>
        <v>공통_백미(유)_110kg_</v>
      </c>
      <c r="Q25" s="61" t="str">
        <f t="array" ref="Q25">_xlfn.TEXTJOIN(CHAR(10),1,IF(Q$4=주문[납기],IF($B25=주문[주문처],주문[텍스트2],""),""))</f>
        <v/>
      </c>
      <c r="R25" s="61" t="str">
        <f t="array" ref="R25">_xlfn.TEXTJOIN(CHAR(10),1,IF(R$4=주문[납기],IF($B25=주문[주문처],주문[텍스트2],""),""))</f>
        <v/>
      </c>
      <c r="S25" s="61" t="str">
        <f t="array" ref="S25">_xlfn.TEXTJOIN(CHAR(10),1,IF(S$4=주문[납기],IF($B25=주문[주문처],주문[텍스트2],""),""))</f>
        <v/>
      </c>
      <c r="T25" s="61" t="str">
        <f t="array" ref="T25">_xlfn.TEXTJOIN(CHAR(10),1,IF(T$4=주문[납기],IF($B25=주문[주문처],주문[텍스트2],""),""))</f>
        <v/>
      </c>
      <c r="U25" s="61" t="str">
        <f t="array" ref="U25">_xlfn.TEXTJOIN(CHAR(10),1,IF(U$4=주문[납기],IF($B25=주문[주문처],주문[텍스트2],""),""))</f>
        <v/>
      </c>
      <c r="V25" s="61" t="str">
        <f t="array" ref="V25">_xlfn.TEXTJOIN(CHAR(10),1,IF(V$4=주문[납기],IF($B25=주문[주문처],주문[텍스트2],""),""))</f>
        <v/>
      </c>
      <c r="W25" s="61" t="str">
        <f t="array" ref="W25">_xlfn.TEXTJOIN(CHAR(10),1,IF(W$4=주문[납기],IF($B25=주문[주문처],주문[텍스트2],""),""))</f>
        <v/>
      </c>
      <c r="X25" s="61" t="str">
        <f t="array" ref="X25">_xlfn.TEXTJOIN(CHAR(10),1,IF(X$4=주문[납기],IF($B25=주문[주문처],주문[텍스트2],""),""))</f>
        <v/>
      </c>
      <c r="Y25" s="61" t="str">
        <f t="array" ref="Y25">_xlfn.TEXTJOIN(CHAR(10),1,IF(Y$4=주문[납기],IF($B25=주문[주문처],주문[텍스트2],""),""))</f>
        <v/>
      </c>
      <c r="Z25" s="61" t="str">
        <f t="array" ref="Z25">_xlfn.TEXTJOIN(CHAR(10),1,IF(Z$4=주문[납기],IF($B25=주문[주문처],주문[텍스트2],""),""))</f>
        <v/>
      </c>
      <c r="AA25" s="61" t="str">
        <f t="array" ref="AA25">_xlfn.TEXTJOIN(CHAR(10),1,IF(AA$4=주문[납기],IF($B25=주문[주문처],주문[텍스트2],""),""))</f>
        <v/>
      </c>
      <c r="AB25" s="61" t="str">
        <f t="array" ref="AB25">_xlfn.TEXTJOIN(CHAR(10),1,IF(AB$4=주문[납기],IF($B25=주문[주문처],주문[텍스트2],""),""))</f>
        <v/>
      </c>
      <c r="AC25" s="61" t="str">
        <f t="array" ref="AC25">_xlfn.TEXTJOIN(CHAR(10),1,IF(AC$4=주문[납기],IF($B25=주문[주문처],주문[텍스트2],""),""))</f>
        <v/>
      </c>
      <c r="AD25" s="61" t="str">
        <f t="array" ref="AD25">_xlfn.TEXTJOIN(CHAR(10),1,IF(AD$4=주문[납기],IF($B25=주문[주문처],주문[텍스트2],""),""))</f>
        <v/>
      </c>
      <c r="AE25" s="61" t="str">
        <f t="array" ref="AE25">_xlfn.TEXTJOIN(CHAR(10),1,IF(AE$4=주문[납기],IF($B25=주문[주문처],주문[텍스트2],""),""))</f>
        <v/>
      </c>
      <c r="AF25" s="61" t="str">
        <f t="array" ref="AF25">_xlfn.TEXTJOIN(CHAR(10),1,IF(AF$4=주문[납기],IF($B25=주문[주문처],주문[텍스트2],""),""))</f>
        <v/>
      </c>
      <c r="AG25" s="127" t="str">
        <f t="array" ref="AG25">_xlfn.TEXTJOIN(CHAR(10),1,IF(AG$4=주문[납기],IF($B25=주문[주문처],주문[텍스트2],""),""))</f>
        <v/>
      </c>
    </row>
    <row r="26" spans="1:33" ht="80.25" customHeight="1">
      <c r="A26" t="s">
        <v>367</v>
      </c>
      <c r="B26" s="134" t="s">
        <v>338</v>
      </c>
      <c r="C26" s="61" t="str">
        <f t="array" ref="C26">_xlfn.TEXTJOIN(CHAR(10),1,IF(C$4=주문[납기],IF($B26=주문[주문처],주문[텍스트2],""),""))</f>
        <v/>
      </c>
      <c r="D26" s="61" t="str">
        <f t="array" ref="D26">_xlfn.TEXTJOIN(CHAR(10),1,IF(D$4=주문[납기],IF($B26=주문[주문처],주문[텍스트2],""),""))</f>
        <v/>
      </c>
      <c r="E26" s="61" t="str">
        <f t="array" ref="E26">_xlfn.TEXTJOIN(CHAR(10),1,IF(E$4=주문[납기],IF($B26=주문[주문처],주문[텍스트2],""),""))</f>
        <v/>
      </c>
      <c r="F26" s="61" t="str">
        <f t="array" ref="F26">_xlfn.TEXTJOIN(CHAR(10),1,IF(F$4=주문[납기],IF($B26=주문[주문처],주문[텍스트2],""),""))</f>
        <v/>
      </c>
      <c r="G26" s="61" t="str">
        <f t="array" ref="G26">_xlfn.TEXTJOIN(CHAR(10),1,IF(G$4=주문[납기],IF($B26=주문[주문처],주문[텍스트2],""),""))</f>
        <v/>
      </c>
      <c r="H26" s="61" t="str">
        <f t="array" ref="H26">_xlfn.TEXTJOIN(CHAR(10),1,IF(H$4=주문[납기],IF($B26=주문[주문처],주문[텍스트2],""),""))</f>
        <v/>
      </c>
      <c r="I26" s="61" t="str">
        <f t="array" ref="I26">_xlfn.TEXTJOIN(CHAR(10),1,IF(I$4=주문[납기],IF($B26=주문[주문처],주문[텍스트2],""),""))</f>
        <v/>
      </c>
      <c r="J26" s="61" t="str">
        <f t="array" ref="J26">_xlfn.TEXTJOIN(CHAR(10),1,IF(J$4=주문[납기],IF($B26=주문[주문처],주문[텍스트2],""),""))</f>
        <v/>
      </c>
      <c r="K26" s="61" t="str">
        <f t="array" ref="K26">_xlfn.TEXTJOIN(CHAR(10),1,IF(K$4=주문[납기],IF($B26=주문[주문처],주문[텍스트2],""),""))</f>
        <v/>
      </c>
      <c r="L26" s="61" t="str">
        <f t="array" ref="L26">_xlfn.TEXTJOIN(CHAR(10),1,IF(L$4=주문[납기],IF($B26=주문[주문처],주문[텍스트2],""),""))</f>
        <v/>
      </c>
      <c r="M26" s="61" t="str">
        <f t="array" ref="M26">_xlfn.TEXTJOIN(CHAR(10),1,IF(M$4=주문[납기],IF($B26=주문[주문처],주문[텍스트2],""),""))</f>
        <v/>
      </c>
      <c r="N26" s="61" t="str">
        <f t="array" ref="N26">_xlfn.TEXTJOIN(CHAR(10),1,IF(N$4=주문[납기],IF($B26=주문[주문처],주문[텍스트2],""),""))</f>
        <v/>
      </c>
      <c r="O26" s="61" t="str">
        <f t="array" ref="O26">_xlfn.TEXTJOIN(CHAR(10),1,IF(O$4=주문[납기],IF($B26=주문[주문처],주문[텍스트2],""),""))</f>
        <v/>
      </c>
      <c r="P26" s="61" t="str">
        <f t="array" ref="P26">_xlfn.TEXTJOIN(CHAR(10),1,IF(P$4=주문[납기],IF($B26=주문[주문처],주문[텍스트2],""),""))</f>
        <v>공통_백미(유)_20kg_
공통_찹쌀백미(유)_10kg_</v>
      </c>
      <c r="Q26" s="61" t="str">
        <f t="array" ref="Q26">_xlfn.TEXTJOIN(CHAR(10),1,IF(Q$4=주문[납기],IF($B26=주문[주문처],주문[텍스트2],""),""))</f>
        <v/>
      </c>
      <c r="R26" s="61" t="str">
        <f t="array" ref="R26">_xlfn.TEXTJOIN(CHAR(10),1,IF(R$4=주문[납기],IF($B26=주문[주문처],주문[텍스트2],""),""))</f>
        <v/>
      </c>
      <c r="S26" s="61" t="str">
        <f t="array" ref="S26">_xlfn.TEXTJOIN(CHAR(10),1,IF(S$4=주문[납기],IF($B26=주문[주문처],주문[텍스트2],""),""))</f>
        <v/>
      </c>
      <c r="T26" s="61" t="str">
        <f t="array" ref="T26">_xlfn.TEXTJOIN(CHAR(10),1,IF(T$4=주문[납기],IF($B26=주문[주문처],주문[텍스트2],""),""))</f>
        <v/>
      </c>
      <c r="U26" s="61" t="str">
        <f t="array" ref="U26">_xlfn.TEXTJOIN(CHAR(10),1,IF(U$4=주문[납기],IF($B26=주문[주문처],주문[텍스트2],""),""))</f>
        <v/>
      </c>
      <c r="V26" s="61" t="str">
        <f t="array" ref="V26">_xlfn.TEXTJOIN(CHAR(10),1,IF(V$4=주문[납기],IF($B26=주문[주문처],주문[텍스트2],""),""))</f>
        <v/>
      </c>
      <c r="W26" s="61" t="str">
        <f t="array" ref="W26">_xlfn.TEXTJOIN(CHAR(10),1,IF(W$4=주문[납기],IF($B26=주문[주문처],주문[텍스트2],""),""))</f>
        <v/>
      </c>
      <c r="X26" s="61" t="str">
        <f t="array" ref="X26">_xlfn.TEXTJOIN(CHAR(10),1,IF(X$4=주문[납기],IF($B26=주문[주문처],주문[텍스트2],""),""))</f>
        <v/>
      </c>
      <c r="Y26" s="61" t="str">
        <f t="array" ref="Y26">_xlfn.TEXTJOIN(CHAR(10),1,IF(Y$4=주문[납기],IF($B26=주문[주문처],주문[텍스트2],""),""))</f>
        <v/>
      </c>
      <c r="Z26" s="61" t="str">
        <f t="array" ref="Z26">_xlfn.TEXTJOIN(CHAR(10),1,IF(Z$4=주문[납기],IF($B26=주문[주문처],주문[텍스트2],""),""))</f>
        <v/>
      </c>
      <c r="AA26" s="61" t="str">
        <f t="array" ref="AA26">_xlfn.TEXTJOIN(CHAR(10),1,IF(AA$4=주문[납기],IF($B26=주문[주문처],주문[텍스트2],""),""))</f>
        <v/>
      </c>
      <c r="AB26" s="61" t="str">
        <f t="array" ref="AB26">_xlfn.TEXTJOIN(CHAR(10),1,IF(AB$4=주문[납기],IF($B26=주문[주문처],주문[텍스트2],""),""))</f>
        <v/>
      </c>
      <c r="AC26" s="61" t="str">
        <f t="array" ref="AC26">_xlfn.TEXTJOIN(CHAR(10),1,IF(AC$4=주문[납기],IF($B26=주문[주문처],주문[텍스트2],""),""))</f>
        <v/>
      </c>
      <c r="AD26" s="61" t="str">
        <f t="array" ref="AD26">_xlfn.TEXTJOIN(CHAR(10),1,IF(AD$4=주문[납기],IF($B26=주문[주문처],주문[텍스트2],""),""))</f>
        <v>공통_목심살(돈육)_1.5kg_</v>
      </c>
      <c r="AE26" s="61" t="str">
        <f t="array" ref="AE26">_xlfn.TEXTJOIN(CHAR(10),1,IF(AE$4=주문[납기],IF($B26=주문[주문처],주문[텍스트2],""),""))</f>
        <v/>
      </c>
      <c r="AF26" s="61" t="str">
        <f t="array" ref="AF26">_xlfn.TEXTJOIN(CHAR(10),1,IF(AF$4=주문[납기],IF($B26=주문[주문처],주문[텍스트2],""),""))</f>
        <v/>
      </c>
      <c r="AG26" s="127" t="str">
        <f t="array" ref="AG26">_xlfn.TEXTJOIN(CHAR(10),1,IF(AG$4=주문[납기],IF($B26=주문[주문처],주문[텍스트2],""),""))</f>
        <v/>
      </c>
    </row>
    <row r="27" spans="1:33" ht="80.25" customHeight="1">
      <c r="A27" t="s">
        <v>367</v>
      </c>
      <c r="B27" s="134" t="s">
        <v>358</v>
      </c>
      <c r="C27" s="61" t="str">
        <f t="array" ref="C27">_xlfn.TEXTJOIN(CHAR(10),1,IF(C$4=주문[납기],IF($B27=주문[주문처],주문[텍스트2],""),""))</f>
        <v/>
      </c>
      <c r="D27" s="61" t="str">
        <f t="array" ref="D27">_xlfn.TEXTJOIN(CHAR(10),1,IF(D$4=주문[납기],IF($B27=주문[주문처],주문[텍스트2],""),""))</f>
        <v/>
      </c>
      <c r="E27" s="61" t="str">
        <f t="array" ref="E27">_xlfn.TEXTJOIN(CHAR(10),1,IF(E$4=주문[납기],IF($B27=주문[주문처],주문[텍스트2],""),""))</f>
        <v/>
      </c>
      <c r="F27" s="61" t="str">
        <f t="array" ref="F27">_xlfn.TEXTJOIN(CHAR(10),1,IF(F$4=주문[납기],IF($B27=주문[주문처],주문[텍스트2],""),""))</f>
        <v/>
      </c>
      <c r="G27" s="61" t="str">
        <f t="array" ref="G27">_xlfn.TEXTJOIN(CHAR(10),1,IF(G$4=주문[납기],IF($B27=주문[주문처],주문[텍스트2],""),""))</f>
        <v/>
      </c>
      <c r="H27" s="61" t="str">
        <f t="array" ref="H27">_xlfn.TEXTJOIN(CHAR(10),1,IF(H$4=주문[납기],IF($B27=주문[주문처],주문[텍스트2],""),""))</f>
        <v/>
      </c>
      <c r="I27" s="61" t="str">
        <f t="array" ref="I27">_xlfn.TEXTJOIN(CHAR(10),1,IF(I$4=주문[납기],IF($B27=주문[주문처],주문[텍스트2],""),""))</f>
        <v/>
      </c>
      <c r="J27" s="61" t="str">
        <f t="array" ref="J27">_xlfn.TEXTJOIN(CHAR(10),1,IF(J$4=주문[납기],IF($B27=주문[주문처],주문[텍스트2],""),""))</f>
        <v/>
      </c>
      <c r="K27" s="61" t="str">
        <f t="array" ref="K27">_xlfn.TEXTJOIN(CHAR(10),1,IF(K$4=주문[납기],IF($B27=주문[주문처],주문[텍스트2],""),""))</f>
        <v/>
      </c>
      <c r="L27" s="61" t="str">
        <f t="array" ref="L27">_xlfn.TEXTJOIN(CHAR(10),1,IF(L$4=주문[납기],IF($B27=주문[주문처],주문[텍스트2],""),""))</f>
        <v/>
      </c>
      <c r="M27" s="61" t="str">
        <f t="array" ref="M27">_xlfn.TEXTJOIN(CHAR(10),1,IF(M$4=주문[납기],IF($B27=주문[주문처],주문[텍스트2],""),""))</f>
        <v/>
      </c>
      <c r="N27" s="61" t="str">
        <f t="array" ref="N27">_xlfn.TEXTJOIN(CHAR(10),1,IF(N$4=주문[납기],IF($B27=주문[주문처],주문[텍스트2],""),""))</f>
        <v/>
      </c>
      <c r="O27" s="61" t="str">
        <f t="array" ref="O27">_xlfn.TEXTJOIN(CHAR(10),1,IF(O$4=주문[납기],IF($B27=주문[주문처],주문[텍스트2],""),""))</f>
        <v/>
      </c>
      <c r="P27" s="61" t="str">
        <f t="array" ref="P27">_xlfn.TEXTJOIN(CHAR(10),1,IF(P$4=주문[납기],IF($B27=주문[주문처],주문[텍스트2],""),""))</f>
        <v/>
      </c>
      <c r="Q27" s="61" t="str">
        <f t="array" ref="Q27">_xlfn.TEXTJOIN(CHAR(10),1,IF(Q$4=주문[납기],IF($B27=주문[주문처],주문[텍스트2],""),""))</f>
        <v/>
      </c>
      <c r="R27" s="61" t="str">
        <f t="array" ref="R27">_xlfn.TEXTJOIN(CHAR(10),1,IF(R$4=주문[납기],IF($B27=주문[주문처],주문[텍스트2],""),""))</f>
        <v/>
      </c>
      <c r="S27" s="136" t="str">
        <f t="array" ref="S27">_xlfn.TEXTJOIN(CHAR(10),1,IF(S$4=주문[납기],IF($B27=주문[주문처],주문[텍스트2],""),""))</f>
        <v/>
      </c>
      <c r="T27" s="61" t="str">
        <f t="array" ref="T27">_xlfn.TEXTJOIN(CHAR(10),1,IF(T$4=주문[납기],IF($B27=주문[주문처],주문[텍스트2],""),""))</f>
        <v/>
      </c>
      <c r="U27" s="61" t="str">
        <f t="array" ref="U27">_xlfn.TEXTJOIN(CHAR(10),1,IF(U$4=주문[납기],IF($B27=주문[주문처],주문[텍스트2],""),""))</f>
        <v/>
      </c>
      <c r="V27" s="61" t="str">
        <f t="array" ref="V27">_xlfn.TEXTJOIN(CHAR(10),1,IF(V$4=주문[납기],IF($B27=주문[주문처],주문[텍스트2],""),""))</f>
        <v/>
      </c>
      <c r="W27" s="61" t="str">
        <f t="array" ref="W27">_xlfn.TEXTJOIN(CHAR(10),1,IF(W$4=주문[납기],IF($B27=주문[주문처],주문[텍스트2],""),""))</f>
        <v/>
      </c>
      <c r="X27" s="61" t="str">
        <f t="array" ref="X27">_xlfn.TEXTJOIN(CHAR(10),1,IF(X$4=주문[납기],IF($B27=주문[주문처],주문[텍스트2],""),""))</f>
        <v/>
      </c>
      <c r="Y27" s="61" t="str">
        <f t="array" ref="Y27">_xlfn.TEXTJOIN(CHAR(10),1,IF(Y$4=주문[납기],IF($B27=주문[주문처],주문[텍스트2],""),""))</f>
        <v/>
      </c>
      <c r="Z27" s="61" t="str">
        <f t="array" ref="Z27">_xlfn.TEXTJOIN(CHAR(10),1,IF(Z$4=주문[납기],IF($B27=주문[주문처],주문[텍스트2],""),""))</f>
        <v/>
      </c>
      <c r="AA27" s="61" t="str">
        <f t="array" ref="AA27">_xlfn.TEXTJOIN(CHAR(10),1,IF(AA$4=주문[납기],IF($B27=주문[주문처],주문[텍스트2],""),""))</f>
        <v/>
      </c>
      <c r="AB27" s="61" t="str">
        <f t="array" ref="AB27">_xlfn.TEXTJOIN(CHAR(10),1,IF(AB$4=주문[납기],IF($B27=주문[주문처],주문[텍스트2],""),""))</f>
        <v/>
      </c>
      <c r="AC27" s="61" t="str">
        <f t="array" ref="AC27">_xlfn.TEXTJOIN(CHAR(10),1,IF(AC$4=주문[납기],IF($B27=주문[주문처],주문[텍스트2],""),""))</f>
        <v/>
      </c>
      <c r="AD27" s="61" t="str">
        <f t="array" ref="AD27">_xlfn.TEXTJOIN(CHAR(10),1,IF(AD$4=주문[납기],IF($B27=주문[주문처],주문[텍스트2],""),""))</f>
        <v/>
      </c>
      <c r="AE27" s="61" t="str">
        <f t="array" ref="AE27">_xlfn.TEXTJOIN(CHAR(10),1,IF(AE$4=주문[납기],IF($B27=주문[주문처],주문[텍스트2],""),""))</f>
        <v/>
      </c>
      <c r="AF27" s="61" t="str">
        <f t="array" ref="AF27">_xlfn.TEXTJOIN(CHAR(10),1,IF(AF$4=주문[납기],IF($B27=주문[주문처],주문[텍스트2],""),""))</f>
        <v>공통_삼겹살_16kg_
공통_백미(유)_40kg_</v>
      </c>
      <c r="AG27" s="127" t="str">
        <f t="array" ref="AG27">_xlfn.TEXTJOIN(CHAR(10),1,IF(AG$4=주문[납기],IF($B27=주문[주문처],주문[텍스트2],""),""))</f>
        <v/>
      </c>
    </row>
    <row r="28" spans="1:33" ht="80.25" customHeight="1">
      <c r="A28" t="s">
        <v>366</v>
      </c>
      <c r="B28" s="134" t="s">
        <v>352</v>
      </c>
      <c r="C28" s="61" t="str">
        <f t="array" ref="C28">_xlfn.TEXTJOIN(CHAR(10),1,IF(C$4=주문[납기],IF($B28=주문[주문처],주문[텍스트2],""),""))</f>
        <v/>
      </c>
      <c r="D28" s="61" t="str">
        <f t="array" ref="D28">_xlfn.TEXTJOIN(CHAR(10),1,IF(D$4=주문[납기],IF($B28=주문[주문처],주문[텍스트2],""),""))</f>
        <v>공통_고춧가루(유)_1kg_
공통_백미(유)_110kg_
공통_찹쌀백미(유)_40kg_</v>
      </c>
      <c r="E28" s="61" t="str">
        <f t="array" ref="E28">_xlfn.TEXTJOIN(CHAR(10),1,IF(E$4=주문[납기],IF($B28=주문[주문처],주문[텍스트2],""),""))</f>
        <v/>
      </c>
      <c r="F28" s="61" t="str">
        <f t="array" ref="F28">_xlfn.TEXTJOIN(CHAR(10),1,IF(F$4=주문[납기],IF($B28=주문[주문처],주문[텍스트2],""),""))</f>
        <v/>
      </c>
      <c r="G28" s="61" t="str">
        <f t="array" ref="G28">_xlfn.TEXTJOIN(CHAR(10),1,IF(G$4=주문[납기],IF($B28=주문[주문처],주문[텍스트2],""),""))</f>
        <v/>
      </c>
      <c r="H28" s="61" t="str">
        <f t="array" ref="H28">_xlfn.TEXTJOIN(CHAR(10),1,IF(H$4=주문[납기],IF($B28=주문[주문처],주문[텍스트2],""),""))</f>
        <v/>
      </c>
      <c r="I28" s="61" t="str">
        <f t="array" ref="I28">_xlfn.TEXTJOIN(CHAR(10),1,IF(I$4=주문[납기],IF($B28=주문[주문처],주문[텍스트2],""),""))</f>
        <v/>
      </c>
      <c r="J28" s="61" t="str">
        <f t="array" ref="J28">_xlfn.TEXTJOIN(CHAR(10),1,IF(J$4=주문[납기],IF($B28=주문[주문처],주문[텍스트2],""),""))</f>
        <v/>
      </c>
      <c r="K28" s="61" t="str">
        <f t="array" ref="K28">_xlfn.TEXTJOIN(CHAR(10),1,IF(K$4=주문[납기],IF($B28=주문[주문처],주문[텍스트2],""),""))</f>
        <v/>
      </c>
      <c r="L28" s="61" t="str">
        <f t="array" ref="L28">_xlfn.TEXTJOIN(CHAR(10),1,IF(L$4=주문[납기],IF($B28=주문[주문처],주문[텍스트2],""),""))</f>
        <v/>
      </c>
      <c r="M28" s="61" t="str">
        <f t="array" ref="M28">_xlfn.TEXTJOIN(CHAR(10),1,IF(M$4=주문[납기],IF($B28=주문[주문처],주문[텍스트2],""),""))</f>
        <v/>
      </c>
      <c r="N28" s="61" t="str">
        <f t="array" ref="N28">_xlfn.TEXTJOIN(CHAR(10),1,IF(N$4=주문[납기],IF($B28=주문[주문처],주문[텍스트2],""),""))</f>
        <v/>
      </c>
      <c r="O28" s="61" t="str">
        <f t="array" ref="O28">_xlfn.TEXTJOIN(CHAR(10),1,IF(O$4=주문[납기],IF($B28=주문[주문처],주문[텍스트2],""),""))</f>
        <v/>
      </c>
      <c r="P28" s="61" t="str">
        <f t="array" ref="P28">_xlfn.TEXTJOIN(CHAR(10),1,IF(P$4=주문[납기],IF($B28=주문[주문처],주문[텍스트2],""),""))</f>
        <v/>
      </c>
      <c r="Q28" s="61" t="str">
        <f t="array" ref="Q28">_xlfn.TEXTJOIN(CHAR(10),1,IF(Q$4=주문[납기],IF($B28=주문[주문처],주문[텍스트2],""),""))</f>
        <v/>
      </c>
      <c r="R28" s="61" t="str">
        <f t="array" ref="R28">_xlfn.TEXTJOIN(CHAR(10),1,IF(R$4=주문[납기],IF($B28=주문[주문처],주문[텍스트2],""),""))</f>
        <v/>
      </c>
      <c r="S28" s="61" t="str">
        <f t="array" ref="S28">_xlfn.TEXTJOIN(CHAR(10),1,IF(S$4=주문[납기],IF($B28=주문[주문처],주문[텍스트2],""),""))</f>
        <v/>
      </c>
      <c r="T28" s="61" t="str">
        <f t="array" ref="T28">_xlfn.TEXTJOIN(CHAR(10),1,IF(T$4=주문[납기],IF($B28=주문[주문처],주문[텍스트2],""),""))</f>
        <v/>
      </c>
      <c r="U28" s="61" t="str">
        <f t="array" ref="U28">_xlfn.TEXTJOIN(CHAR(10),1,IF(U$4=주문[납기],IF($B28=주문[주문처],주문[텍스트2],""),""))</f>
        <v/>
      </c>
      <c r="V28" s="61" t="str">
        <f t="array" ref="V28">_xlfn.TEXTJOIN(CHAR(10),1,IF(V$4=주문[납기],IF($B28=주문[주문처],주문[텍스트2],""),""))</f>
        <v/>
      </c>
      <c r="W28" s="61" t="str">
        <f t="array" ref="W28">_xlfn.TEXTJOIN(CHAR(10),1,IF(W$4=주문[납기],IF($B28=주문[주문처],주문[텍스트2],""),""))</f>
        <v/>
      </c>
      <c r="X28" s="61" t="str">
        <f t="array" ref="X28">_xlfn.TEXTJOIN(CHAR(10),1,IF(X$4=주문[납기],IF($B28=주문[주문처],주문[텍스트2],""),""))</f>
        <v/>
      </c>
      <c r="Y28" s="61" t="str">
        <f t="array" ref="Y28">_xlfn.TEXTJOIN(CHAR(10),1,IF(Y$4=주문[납기],IF($B28=주문[주문처],주문[텍스트2],""),""))</f>
        <v/>
      </c>
      <c r="Z28" s="61" t="str">
        <f t="array" ref="Z28">_xlfn.TEXTJOIN(CHAR(10),1,IF(Z$4=주문[납기],IF($B28=주문[주문처],주문[텍스트2],""),""))</f>
        <v/>
      </c>
      <c r="AA28" s="61" t="str">
        <f t="array" ref="AA28">_xlfn.TEXTJOIN(CHAR(10),1,IF(AA$4=주문[납기],IF($B28=주문[주문처],주문[텍스트2],""),""))</f>
        <v/>
      </c>
      <c r="AB28" s="61" t="str">
        <f t="array" ref="AB28">_xlfn.TEXTJOIN(CHAR(10),1,IF(AB$4=주문[납기],IF($B28=주문[주문처],주문[텍스트2],""),""))</f>
        <v/>
      </c>
      <c r="AC28" s="61" t="str">
        <f t="array" ref="AC28">_xlfn.TEXTJOIN(CHAR(10),1,IF(AC$4=주문[납기],IF($B28=주문[주문처],주문[텍스트2],""),""))</f>
        <v/>
      </c>
      <c r="AD28" s="61" t="str">
        <f t="array" ref="AD28">_xlfn.TEXTJOIN(CHAR(10),1,IF(AD$4=주문[납기],IF($B28=주문[주문처],주문[텍스트2],""),""))</f>
        <v/>
      </c>
      <c r="AE28" s="61" t="str">
        <f t="array" ref="AE28">_xlfn.TEXTJOIN(CHAR(10),1,IF(AE$4=주문[납기],IF($B28=주문[주문처],주문[텍스트2],""),""))</f>
        <v/>
      </c>
      <c r="AF28" s="61" t="str">
        <f t="array" ref="AF28">_xlfn.TEXTJOIN(CHAR(10),1,IF(AF$4=주문[납기],IF($B28=주문[주문처],주문[텍스트2],""),""))</f>
        <v/>
      </c>
      <c r="AG28" s="127" t="str">
        <f t="array" ref="AG28">_xlfn.TEXTJOIN(CHAR(10),1,IF(AG$4=주문[납기],IF($B28=주문[주문처],주문[텍스트2],""),""))</f>
        <v/>
      </c>
    </row>
    <row r="29" spans="1:33" ht="50.25" customHeight="1">
      <c r="A29" t="s">
        <v>366</v>
      </c>
      <c r="B29" s="134" t="s">
        <v>333</v>
      </c>
      <c r="C29" s="61" t="str">
        <f t="array" ref="C29">_xlfn.TEXTJOIN(CHAR(10),1,IF(C$4=주문[납기],IF($B29=주문[주문처],주문[텍스트2],""),""))</f>
        <v/>
      </c>
      <c r="D29" s="61" t="str">
        <f t="array" ref="D29">_xlfn.TEXTJOIN(CHAR(10),1,IF(D$4=주문[납기],IF($B29=주문[주문처],주문[텍스트2],""),""))</f>
        <v/>
      </c>
      <c r="E29" s="61" t="str">
        <f t="array" ref="E29">_xlfn.TEXTJOIN(CHAR(10),1,IF(E$4=주문[납기],IF($B29=주문[주문처],주문[텍스트2],""),""))</f>
        <v/>
      </c>
      <c r="F29" s="61" t="str">
        <f t="array" ref="F29">_xlfn.TEXTJOIN(CHAR(10),1,IF(F$4=주문[납기],IF($B29=주문[주문처],주문[텍스트2],""),""))</f>
        <v/>
      </c>
      <c r="G29" s="61" t="str">
        <f t="array" ref="G29">_xlfn.TEXTJOIN(CHAR(10),1,IF(G$4=주문[납기],IF($B29=주문[주문처],주문[텍스트2],""),""))</f>
        <v/>
      </c>
      <c r="H29" s="61" t="str">
        <f t="array" ref="H29">_xlfn.TEXTJOIN(CHAR(10),1,IF(H$4=주문[납기],IF($B29=주문[주문처],주문[텍스트2],""),""))</f>
        <v/>
      </c>
      <c r="I29" s="61" t="str">
        <f t="array" ref="I29">_xlfn.TEXTJOIN(CHAR(10),1,IF(I$4=주문[납기],IF($B29=주문[주문처],주문[텍스트2],""),""))</f>
        <v/>
      </c>
      <c r="J29" s="61" t="str">
        <f t="array" ref="J29">_xlfn.TEXTJOIN(CHAR(10),1,IF(J$4=주문[납기],IF($B29=주문[주문처],주문[텍스트2],""),""))</f>
        <v/>
      </c>
      <c r="K29" s="61" t="str">
        <f t="array" ref="K29">_xlfn.TEXTJOIN(CHAR(10),1,IF(K$4=주문[납기],IF($B29=주문[주문처],주문[텍스트2],""),""))</f>
        <v/>
      </c>
      <c r="L29" s="61" t="str">
        <f t="array" ref="L29">_xlfn.TEXTJOIN(CHAR(10),1,IF(L$4=주문[납기],IF($B29=주문[주문처],주문[텍스트2],""),""))</f>
        <v/>
      </c>
      <c r="M29" s="61" t="str">
        <f t="array" ref="M29">_xlfn.TEXTJOIN(CHAR(10),1,IF(M$4=주문[납기],IF($B29=주문[주문처],주문[텍스트2],""),""))</f>
        <v/>
      </c>
      <c r="N29" s="61" t="str">
        <f t="array" ref="N29">_xlfn.TEXTJOIN(CHAR(10),1,IF(N$4=주문[납기],IF($B29=주문[주문처],주문[텍스트2],""),""))</f>
        <v/>
      </c>
      <c r="O29" s="61" t="str">
        <f t="array" ref="O29">_xlfn.TEXTJOIN(CHAR(10),1,IF(O$4=주문[납기],IF($B29=주문[주문처],주문[텍스트2],""),""))</f>
        <v/>
      </c>
      <c r="P29" s="61" t="str">
        <f t="array" ref="P29">_xlfn.TEXTJOIN(CHAR(10),1,IF(P$4=주문[납기],IF($B29=주문[주문처],주문[텍스트2],""),""))</f>
        <v/>
      </c>
      <c r="Q29" s="61" t="str">
        <f t="array" ref="Q29">_xlfn.TEXTJOIN(CHAR(10),1,IF(Q$4=주문[납기],IF($B29=주문[주문처],주문[텍스트2],""),""))</f>
        <v/>
      </c>
      <c r="R29" s="61" t="str">
        <f t="array" ref="R29">_xlfn.TEXTJOIN(CHAR(10),1,IF(R$4=주문[납기],IF($B29=주문[주문처],주문[텍스트2],""),""))</f>
        <v/>
      </c>
      <c r="S29" s="61" t="str">
        <f t="array" ref="S29">_xlfn.TEXTJOIN(CHAR(10),1,IF(S$4=주문[납기],IF($B29=주문[주문처],주문[텍스트2],""),""))</f>
        <v/>
      </c>
      <c r="T29" s="61" t="str">
        <f t="array" ref="T29">_xlfn.TEXTJOIN(CHAR(10),1,IF(T$4=주문[납기],IF($B29=주문[주문처],주문[텍스트2],""),""))</f>
        <v/>
      </c>
      <c r="U29" s="61" t="str">
        <f t="array" ref="U29">_xlfn.TEXTJOIN(CHAR(10),1,IF(U$4=주문[납기],IF($B29=주문[주문처],주문[텍스트2],""),""))</f>
        <v/>
      </c>
      <c r="V29" s="61" t="str">
        <f t="array" ref="V29">_xlfn.TEXTJOIN(CHAR(10),1,IF(V$4=주문[납기],IF($B29=주문[주문처],주문[텍스트2],""),""))</f>
        <v/>
      </c>
      <c r="W29" s="61" t="str">
        <f t="array" ref="W29">_xlfn.TEXTJOIN(CHAR(10),1,IF(W$4=주문[납기],IF($B29=주문[주문처],주문[텍스트2],""),""))</f>
        <v/>
      </c>
      <c r="X29" s="61" t="str">
        <f t="array" ref="X29">_xlfn.TEXTJOIN(CHAR(10),1,IF(X$4=주문[납기],IF($B29=주문[주문처],주문[텍스트2],""),""))</f>
        <v/>
      </c>
      <c r="Y29" s="61" t="str">
        <f t="array" ref="Y29">_xlfn.TEXTJOIN(CHAR(10),1,IF(Y$4=주문[납기],IF($B29=주문[주문처],주문[텍스트2],""),""))</f>
        <v/>
      </c>
      <c r="Z29" s="61" t="str">
        <f t="array" ref="Z29">_xlfn.TEXTJOIN(CHAR(10),1,IF(Z$4=주문[납기],IF($B29=주문[주문처],주문[텍스트2],""),""))</f>
        <v>공통_뒷다리(돈육)_1.5kg_
공통_목심살(돈육)_0.5kg_
공통_갈비(돈육)_2kg_</v>
      </c>
      <c r="AA29" s="61" t="str">
        <f t="array" ref="AA29">_xlfn.TEXTJOIN(CHAR(10),1,IF(AA$4=주문[납기],IF($B29=주문[주문처],주문[텍스트2],""),""))</f>
        <v/>
      </c>
      <c r="AB29" s="61" t="str">
        <f t="array" ref="AB29">_xlfn.TEXTJOIN(CHAR(10),1,IF(AB$4=주문[납기],IF($B29=주문[주문처],주문[텍스트2],""),""))</f>
        <v/>
      </c>
      <c r="AC29" s="61" t="str">
        <f t="array" ref="AC29">_xlfn.TEXTJOIN(CHAR(10),1,IF(AC$4=주문[납기],IF($B29=주문[주문처],주문[텍스트2],""),""))</f>
        <v/>
      </c>
      <c r="AD29" s="61" t="str">
        <f t="array" ref="AD29">_xlfn.TEXTJOIN(CHAR(10),1,IF(AD$4=주문[납기],IF($B29=주문[주문처],주문[텍스트2],""),""))</f>
        <v/>
      </c>
      <c r="AE29" s="61" t="str">
        <f t="array" ref="AE29">_xlfn.TEXTJOIN(CHAR(10),1,IF(AE$4=주문[납기],IF($B29=주문[주문처],주문[텍스트2],""),""))</f>
        <v/>
      </c>
      <c r="AF29" s="61" t="str">
        <f t="array" ref="AF29">_xlfn.TEXTJOIN(CHAR(10),1,IF(AF$4=주문[납기],IF($B29=주문[주문처],주문[텍스트2],""),""))</f>
        <v/>
      </c>
      <c r="AG29" s="127" t="str">
        <f t="array" ref="AG29">_xlfn.TEXTJOIN(CHAR(10),1,IF(AG$4=주문[납기],IF($B29=주문[주문처],주문[텍스트2],""),""))</f>
        <v/>
      </c>
    </row>
    <row r="30" spans="1:33" ht="80.25" customHeight="1">
      <c r="A30" t="s">
        <v>368</v>
      </c>
      <c r="B30" s="134" t="s">
        <v>348</v>
      </c>
      <c r="C30" s="61" t="str">
        <f t="array" ref="C30">_xlfn.TEXTJOIN(CHAR(10),1,IF(C$4=주문[납기],IF($B30=주문[주문처],주문[텍스트2],""),""))</f>
        <v/>
      </c>
      <c r="D30" s="61" t="str">
        <f t="array" ref="D30">_xlfn.TEXTJOIN(CHAR(10),1,IF(D$4=주문[납기],IF($B30=주문[주문처],주문[텍스트2],""),""))</f>
        <v/>
      </c>
      <c r="E30" s="61" t="str">
        <f t="array" ref="E30">_xlfn.TEXTJOIN(CHAR(10),1,IF(E$4=주문[납기],IF($B30=주문[주문처],주문[텍스트2],""),""))</f>
        <v/>
      </c>
      <c r="F30" s="61" t="str">
        <f t="array" ref="F30">_xlfn.TEXTJOIN(CHAR(10),1,IF(F$4=주문[납기],IF($B30=주문[주문처],주문[텍스트2],""),""))</f>
        <v/>
      </c>
      <c r="G30" s="61" t="str">
        <f t="array" ref="G30">_xlfn.TEXTJOIN(CHAR(10),1,IF(G$4=주문[납기],IF($B30=주문[주문처],주문[텍스트2],""),""))</f>
        <v/>
      </c>
      <c r="H30" s="61" t="str">
        <f t="array" ref="H30">_xlfn.TEXTJOIN(CHAR(10),1,IF(H$4=주문[납기],IF($B30=주문[주문처],주문[텍스트2],""),""))</f>
        <v/>
      </c>
      <c r="I30" s="61" t="str">
        <f t="array" ref="I30">_xlfn.TEXTJOIN(CHAR(10),1,IF(I$4=주문[납기],IF($B30=주문[주문처],주문[텍스트2],""),""))</f>
        <v/>
      </c>
      <c r="J30" s="61" t="str">
        <f t="array" ref="J30">_xlfn.TEXTJOIN(CHAR(10),1,IF(J$4=주문[납기],IF($B30=주문[주문처],주문[텍스트2],""),""))</f>
        <v/>
      </c>
      <c r="K30" s="61" t="str">
        <f t="array" ref="K30">_xlfn.TEXTJOIN(CHAR(10),1,IF(K$4=주문[납기],IF($B30=주문[주문처],주문[텍스트2],""),""))</f>
        <v/>
      </c>
      <c r="L30" s="61" t="str">
        <f t="array" ref="L30">_xlfn.TEXTJOIN(CHAR(10),1,IF(L$4=주문[납기],IF($B30=주문[주문처],주문[텍스트2],""),""))</f>
        <v/>
      </c>
      <c r="M30" s="61" t="str">
        <f t="array" ref="M30">_xlfn.TEXTJOIN(CHAR(10),1,IF(M$4=주문[납기],IF($B30=주문[주문처],주문[텍스트2],""),""))</f>
        <v/>
      </c>
      <c r="N30" s="61" t="str">
        <f t="array" ref="N30">_xlfn.TEXTJOIN(CHAR(10),1,IF(N$4=주문[납기],IF($B30=주문[주문처],주문[텍스트2],""),""))</f>
        <v/>
      </c>
      <c r="O30" s="61" t="str">
        <f t="array" ref="O30">_xlfn.TEXTJOIN(CHAR(10),1,IF(O$4=주문[납기],IF($B30=주문[주문처],주문[텍스트2],""),""))</f>
        <v/>
      </c>
      <c r="P30" s="61" t="str">
        <f t="array" ref="P30">_xlfn.TEXTJOIN(CHAR(10),1,IF(P$4=주문[납기],IF($B30=주문[주문처],주문[텍스트2],""),""))</f>
        <v/>
      </c>
      <c r="Q30" s="61" t="str">
        <f t="array" ref="Q30">_xlfn.TEXTJOIN(CHAR(10),1,IF(Q$4=주문[납기],IF($B30=주문[주문처],주문[텍스트2],""),""))</f>
        <v/>
      </c>
      <c r="R30" s="61" t="str">
        <f t="array" ref="R30">_xlfn.TEXTJOIN(CHAR(10),1,IF(R$4=주문[납기],IF($B30=주문[주문처],주문[텍스트2],""),""))</f>
        <v/>
      </c>
      <c r="S30" s="61" t="str">
        <f t="array" ref="S30">_xlfn.TEXTJOIN(CHAR(10),1,IF(S$4=주문[납기],IF($B30=주문[주문처],주문[텍스트2],""),""))</f>
        <v/>
      </c>
      <c r="T30" s="61" t="str">
        <f t="array" ref="T30">_xlfn.TEXTJOIN(CHAR(10),1,IF(T$4=주문[납기],IF($B30=주문[주문처],주문[텍스트2],""),""))</f>
        <v/>
      </c>
      <c r="U30" s="61" t="str">
        <f t="array" ref="U30">_xlfn.TEXTJOIN(CHAR(10),1,IF(U$4=주문[납기],IF($B30=주문[주문처],주문[텍스트2],""),""))</f>
        <v/>
      </c>
      <c r="V30" s="61" t="str">
        <f t="array" ref="V30">_xlfn.TEXTJOIN(CHAR(10),1,IF(V$4=주문[납기],IF($B30=주문[주문처],주문[텍스트2],""),""))</f>
        <v/>
      </c>
      <c r="W30" s="61" t="str">
        <f t="array" ref="W30">_xlfn.TEXTJOIN(CHAR(10),1,IF(W$4=주문[납기],IF($B30=주문[주문처],주문[텍스트2],""),""))</f>
        <v/>
      </c>
      <c r="X30" s="61" t="str">
        <f t="array" ref="X30">_xlfn.TEXTJOIN(CHAR(10),1,IF(X$4=주문[납기],IF($B30=주문[주문처],주문[텍스트2],""),""))</f>
        <v/>
      </c>
      <c r="Y30" s="61" t="str">
        <f t="array" ref="Y30">_xlfn.TEXTJOIN(CHAR(10),1,IF(Y$4=주문[납기],IF($B30=주문[주문처],주문[텍스트2],""),""))</f>
        <v/>
      </c>
      <c r="Z30" s="61" t="str">
        <f t="array" ref="Z30">_xlfn.TEXTJOIN(CHAR(10),1,IF(Z$4=주문[납기],IF($B30=주문[주문처],주문[텍스트2],""),""))</f>
        <v/>
      </c>
      <c r="AA30" s="61" t="str">
        <f t="array" ref="AA30">_xlfn.TEXTJOIN(CHAR(10),1,IF(AA$4=주문[납기],IF($B30=주문[주문처],주문[텍스트2],""),""))</f>
        <v/>
      </c>
      <c r="AB30" s="61" t="str">
        <f t="array" ref="AB30">_xlfn.TEXTJOIN(CHAR(10),1,IF(AB$4=주문[납기],IF($B30=주문[주문처],주문[텍스트2],""),""))</f>
        <v/>
      </c>
      <c r="AC30" s="61" t="str">
        <f t="array" ref="AC30">_xlfn.TEXTJOIN(CHAR(10),1,IF(AC$4=주문[납기],IF($B30=주문[주문처],주문[텍스트2],""),""))</f>
        <v/>
      </c>
      <c r="AD30" s="61" t="str">
        <f t="array" ref="AD30">_xlfn.TEXTJOIN(CHAR(10),1,IF(AD$4=주문[납기],IF($B30=주문[주문처],주문[텍스트2],""),""))</f>
        <v/>
      </c>
      <c r="AE30" s="61" t="str">
        <f t="array" ref="AE30">_xlfn.TEXTJOIN(CHAR(10),1,IF(AE$4=주문[납기],IF($B30=주문[주문처],주문[텍스트2],""),""))</f>
        <v/>
      </c>
      <c r="AF30" s="61" t="str">
        <f t="array" ref="AF30">_xlfn.TEXTJOIN(CHAR(10),1,IF(AF$4=주문[납기],IF($B30=주문[주문처],주문[텍스트2],""),""))</f>
        <v/>
      </c>
      <c r="AG30" s="127" t="str">
        <f t="array" ref="AG30">_xlfn.TEXTJOIN(CHAR(10),1,IF(AG$4=주문[납기],IF($B30=주문[주문처],주문[텍스트2],""),""))</f>
        <v/>
      </c>
    </row>
    <row r="31" spans="1:33" ht="80.25" customHeight="1">
      <c r="A31" t="s">
        <v>368</v>
      </c>
      <c r="B31" s="134" t="s">
        <v>336</v>
      </c>
      <c r="C31" s="61" t="str">
        <f t="array" ref="C31">_xlfn.TEXTJOIN(CHAR(10),1,IF(C$4=주문[납기],IF($B31=주문[주문처],주문[텍스트2],""),""))</f>
        <v/>
      </c>
      <c r="D31" s="61" t="str">
        <f t="array" ref="D31">_xlfn.TEXTJOIN(CHAR(10),1,IF(D$4=주문[납기],IF($B31=주문[주문처],주문[텍스트2],""),""))</f>
        <v/>
      </c>
      <c r="E31" s="61" t="str">
        <f t="array" ref="E31">_xlfn.TEXTJOIN(CHAR(10),1,IF(E$4=주문[납기],IF($B31=주문[주문처],주문[텍스트2],""),""))</f>
        <v/>
      </c>
      <c r="F31" s="61" t="str">
        <f t="array" ref="F31">_xlfn.TEXTJOIN(CHAR(10),1,IF(F$4=주문[납기],IF($B31=주문[주문처],주문[텍스트2],""),""))</f>
        <v/>
      </c>
      <c r="G31" s="61" t="str">
        <f t="array" ref="G31">_xlfn.TEXTJOIN(CHAR(10),1,IF(G$4=주문[납기],IF($B31=주문[주문처],주문[텍스트2],""),""))</f>
        <v/>
      </c>
      <c r="H31" s="61" t="str">
        <f t="array" ref="H31">_xlfn.TEXTJOIN(CHAR(10),1,IF(H$4=주문[납기],IF($B31=주문[주문처],주문[텍스트2],""),""))</f>
        <v/>
      </c>
      <c r="I31" s="61" t="str">
        <f t="array" ref="I31">_xlfn.TEXTJOIN(CHAR(10),1,IF(I$4=주문[납기],IF($B31=주문[주문처],주문[텍스트2],""),""))</f>
        <v/>
      </c>
      <c r="J31" s="61" t="str">
        <f t="array" ref="J31">_xlfn.TEXTJOIN(CHAR(10),1,IF(J$4=주문[납기],IF($B31=주문[주문처],주문[텍스트2],""),""))</f>
        <v/>
      </c>
      <c r="K31" s="61" t="str">
        <f t="array" ref="K31">_xlfn.TEXTJOIN(CHAR(10),1,IF(K$4=주문[납기],IF($B31=주문[주문처],주문[텍스트2],""),""))</f>
        <v/>
      </c>
      <c r="L31" s="61" t="str">
        <f t="array" ref="L31">_xlfn.TEXTJOIN(CHAR(10),1,IF(L$4=주문[납기],IF($B31=주문[주문처],주문[텍스트2],""),""))</f>
        <v/>
      </c>
      <c r="M31" s="61" t="str">
        <f t="array" ref="M31">_xlfn.TEXTJOIN(CHAR(10),1,IF(M$4=주문[납기],IF($B31=주문[주문처],주문[텍스트2],""),""))</f>
        <v/>
      </c>
      <c r="N31" s="61" t="str">
        <f t="array" ref="N31">_xlfn.TEXTJOIN(CHAR(10),1,IF(N$4=주문[납기],IF($B31=주문[주문처],주문[텍스트2],""),""))</f>
        <v/>
      </c>
      <c r="O31" s="61" t="str">
        <f t="array" ref="O31">_xlfn.TEXTJOIN(CHAR(10),1,IF(O$4=주문[납기],IF($B31=주문[주문처],주문[텍스트2],""),""))</f>
        <v/>
      </c>
      <c r="P31" s="61" t="str">
        <f t="array" ref="P31">_xlfn.TEXTJOIN(CHAR(10),1,IF(P$4=주문[납기],IF($B31=주문[주문처],주문[텍스트2],""),""))</f>
        <v/>
      </c>
      <c r="Q31" s="61" t="str">
        <f t="array" ref="Q31">_xlfn.TEXTJOIN(CHAR(10),1,IF(Q$4=주문[납기],IF($B31=주문[주문처],주문[텍스트2],""),""))</f>
        <v/>
      </c>
      <c r="R31" s="61" t="str">
        <f t="array" ref="R31">_xlfn.TEXTJOIN(CHAR(10),1,IF(R$4=주문[납기],IF($B31=주문[주문처],주문[텍스트2],""),""))</f>
        <v/>
      </c>
      <c r="S31" s="61" t="str">
        <f t="array" ref="S31">_xlfn.TEXTJOIN(CHAR(10),1,IF(S$4=주문[납기],IF($B31=주문[주문처],주문[텍스트2],""),""))</f>
        <v>공통_백미(유)_80kg_</v>
      </c>
      <c r="T31" s="61" t="str">
        <f t="array" ref="T31">_xlfn.TEXTJOIN(CHAR(10),1,IF(T$4=주문[납기],IF($B31=주문[주문처],주문[텍스트2],""),""))</f>
        <v/>
      </c>
      <c r="U31" s="61" t="str">
        <f t="array" ref="U31">_xlfn.TEXTJOIN(CHAR(10),1,IF(U$4=주문[납기],IF($B31=주문[주문처],주문[텍스트2],""),""))</f>
        <v/>
      </c>
      <c r="V31" s="61" t="str">
        <f t="array" ref="V31">_xlfn.TEXTJOIN(CHAR(10),1,IF(V$4=주문[납기],IF($B31=주문[주문처],주문[텍스트2],""),""))</f>
        <v/>
      </c>
      <c r="W31" s="61" t="str">
        <f t="array" ref="W31">_xlfn.TEXTJOIN(CHAR(10),1,IF(W$4=주문[납기],IF($B31=주문[주문처],주문[텍스트2],""),""))</f>
        <v/>
      </c>
      <c r="X31" s="61" t="str">
        <f t="array" ref="X31">_xlfn.TEXTJOIN(CHAR(10),1,IF(X$4=주문[납기],IF($B31=주문[주문처],주문[텍스트2],""),""))</f>
        <v/>
      </c>
      <c r="Y31" s="61" t="str">
        <f t="array" ref="Y31">_xlfn.TEXTJOIN(CHAR(10),1,IF(Y$4=주문[납기],IF($B31=주문[주문처],주문[텍스트2],""),""))</f>
        <v/>
      </c>
      <c r="Z31" s="61" t="str">
        <f t="array" ref="Z31">_xlfn.TEXTJOIN(CHAR(10),1,IF(Z$4=주문[납기],IF($B31=주문[주문처],주문[텍스트2],""),""))</f>
        <v/>
      </c>
      <c r="AA31" s="61" t="str">
        <f t="array" ref="AA31">_xlfn.TEXTJOIN(CHAR(10),1,IF(AA$4=주문[납기],IF($B31=주문[주문처],주문[텍스트2],""),""))</f>
        <v/>
      </c>
      <c r="AB31" s="61" t="str">
        <f t="array" ref="AB31">_xlfn.TEXTJOIN(CHAR(10),1,IF(AB$4=주문[납기],IF($B31=주문[주문처],주문[텍스트2],""),""))</f>
        <v/>
      </c>
      <c r="AC31" s="61" t="str">
        <f t="array" ref="AC31">_xlfn.TEXTJOIN(CHAR(10),1,IF(AC$4=주문[납기],IF($B31=주문[주문처],주문[텍스트2],""),""))</f>
        <v/>
      </c>
      <c r="AD31" s="61" t="str">
        <f t="array" ref="AD31">_xlfn.TEXTJOIN(CHAR(10),1,IF(AD$4=주문[납기],IF($B31=주문[주문처],주문[텍스트2],""),""))</f>
        <v/>
      </c>
      <c r="AE31" s="61" t="str">
        <f t="array" ref="AE31">_xlfn.TEXTJOIN(CHAR(10),1,IF(AE$4=주문[납기],IF($B31=주문[주문처],주문[텍스트2],""),""))</f>
        <v/>
      </c>
      <c r="AF31" s="61" t="str">
        <f t="array" ref="AF31">_xlfn.TEXTJOIN(CHAR(10),1,IF(AF$4=주문[납기],IF($B31=주문[주문처],주문[텍스트2],""),""))</f>
        <v/>
      </c>
      <c r="AG31" s="127" t="str">
        <f t="array" ref="AG31">_xlfn.TEXTJOIN(CHAR(10),1,IF(AG$4=주문[납기],IF($B31=주문[주문처],주문[텍스트2],""),""))</f>
        <v/>
      </c>
    </row>
    <row r="32" spans="1:33" ht="80.25" customHeight="1">
      <c r="A32" t="s">
        <v>368</v>
      </c>
      <c r="B32" s="134" t="s">
        <v>334</v>
      </c>
      <c r="C32" s="61" t="str">
        <f t="array" ref="C32">_xlfn.TEXTJOIN(CHAR(10),1,IF(C$4=주문[납기],IF($B32=주문[주문처],주문[텍스트2],""),""))</f>
        <v/>
      </c>
      <c r="D32" s="61" t="str">
        <f t="array" ref="D32">_xlfn.TEXTJOIN(CHAR(10),1,IF(D$4=주문[납기],IF($B32=주문[주문처],주문[텍스트2],""),""))</f>
        <v/>
      </c>
      <c r="E32" s="61" t="str">
        <f t="array" ref="E32">_xlfn.TEXTJOIN(CHAR(10),1,IF(E$4=주문[납기],IF($B32=주문[주문처],주문[텍스트2],""),""))</f>
        <v/>
      </c>
      <c r="F32" s="61" t="str">
        <f t="array" ref="F32">_xlfn.TEXTJOIN(CHAR(10),1,IF(F$4=주문[납기],IF($B32=주문[주문처],주문[텍스트2],""),""))</f>
        <v/>
      </c>
      <c r="G32" s="61" t="str">
        <f t="array" ref="G32">_xlfn.TEXTJOIN(CHAR(10),1,IF(G$4=주문[납기],IF($B32=주문[주문처],주문[텍스트2],""),""))</f>
        <v/>
      </c>
      <c r="H32" s="61" t="str">
        <f t="array" ref="H32">_xlfn.TEXTJOIN(CHAR(10),1,IF(H$4=주문[납기],IF($B32=주문[주문처],주문[텍스트2],""),""))</f>
        <v/>
      </c>
      <c r="I32" s="61" t="str">
        <f t="array" ref="I32">_xlfn.TEXTJOIN(CHAR(10),1,IF(I$4=주문[납기],IF($B32=주문[주문처],주문[텍스트2],""),""))</f>
        <v/>
      </c>
      <c r="J32" s="61" t="str">
        <f t="array" ref="J32">_xlfn.TEXTJOIN(CHAR(10),1,IF(J$4=주문[납기],IF($B32=주문[주문처],주문[텍스트2],""),""))</f>
        <v>공통_앞다리(돈육)_1kg_</v>
      </c>
      <c r="K32" s="61" t="str">
        <f t="array" ref="K32">_xlfn.TEXTJOIN(CHAR(10),1,IF(K$4=주문[납기],IF($B32=주문[주문처],주문[텍스트2],""),""))</f>
        <v/>
      </c>
      <c r="L32" s="61" t="str">
        <f t="array" ref="L32">_xlfn.TEXTJOIN(CHAR(10),1,IF(L$4=주문[납기],IF($B32=주문[주문처],주문[텍스트2],""),""))</f>
        <v/>
      </c>
      <c r="M32" s="61" t="str">
        <f t="array" ref="M32">_xlfn.TEXTJOIN(CHAR(10),1,IF(M$4=주문[납기],IF($B32=주문[주문처],주문[텍스트2],""),""))</f>
        <v>공통_목심살(돈육)_2kg_</v>
      </c>
      <c r="N32" s="61" t="str">
        <f t="array" ref="N32">_xlfn.TEXTJOIN(CHAR(10),1,IF(N$4=주문[납기],IF($B32=주문[주문처],주문[텍스트2],""),""))</f>
        <v/>
      </c>
      <c r="O32" s="61" t="str">
        <f t="array" ref="O32">_xlfn.TEXTJOIN(CHAR(10),1,IF(O$4=주문[납기],IF($B32=주문[주문처],주문[텍스트2],""),""))</f>
        <v/>
      </c>
      <c r="P32" s="61" t="str">
        <f t="array" ref="P32">_xlfn.TEXTJOIN(CHAR(10),1,IF(P$4=주문[납기],IF($B32=주문[주문처],주문[텍스트2],""),""))</f>
        <v/>
      </c>
      <c r="Q32" s="61" t="str">
        <f t="array" ref="Q32">_xlfn.TEXTJOIN(CHAR(10),1,IF(Q$4=주문[납기],IF($B32=주문[주문처],주문[텍스트2],""),""))</f>
        <v/>
      </c>
      <c r="R32" s="61" t="str">
        <f t="array" ref="R32">_xlfn.TEXTJOIN(CHAR(10),1,IF(R$4=주문[납기],IF($B32=주문[주문처],주문[텍스트2],""),""))</f>
        <v>공통_앞다리(돈육)_2kg_</v>
      </c>
      <c r="S32" s="61" t="str">
        <f t="array" ref="S32">_xlfn.TEXTJOIN(CHAR(10),1,IF(S$4=주문[납기],IF($B32=주문[주문처],주문[텍스트2],""),""))</f>
        <v/>
      </c>
      <c r="T32" s="61" t="str">
        <f t="array" ref="T32">_xlfn.TEXTJOIN(CHAR(10),1,IF(T$4=주문[납기],IF($B32=주문[주문처],주문[텍스트2],""),""))</f>
        <v/>
      </c>
      <c r="U32" s="61" t="str">
        <f t="array" ref="U32">_xlfn.TEXTJOIN(CHAR(10),1,IF(U$4=주문[납기],IF($B32=주문[주문처],주문[텍스트2],""),""))</f>
        <v/>
      </c>
      <c r="V32" s="61" t="str">
        <f t="array" ref="V32">_xlfn.TEXTJOIN(CHAR(10),1,IF(V$4=주문[납기],IF($B32=주문[주문처],주문[텍스트2],""),""))</f>
        <v/>
      </c>
      <c r="W32" s="61" t="str">
        <f t="array" ref="W32">_xlfn.TEXTJOIN(CHAR(10),1,IF(W$4=주문[납기],IF($B32=주문[주문처],주문[텍스트2],""),""))</f>
        <v>공통_앞다리(돈육)_2kg_</v>
      </c>
      <c r="X32" s="61" t="str">
        <f t="array" ref="X32">_xlfn.TEXTJOIN(CHAR(10),1,IF(X$4=주문[납기],IF($B32=주문[주문처],주문[텍스트2],""),""))</f>
        <v/>
      </c>
      <c r="Y32" s="61" t="str">
        <f t="array" ref="Y32">_xlfn.TEXTJOIN(CHAR(10),1,IF(Y$4=주문[납기],IF($B32=주문[주문처],주문[텍스트2],""),""))</f>
        <v/>
      </c>
      <c r="Z32" s="61" t="str">
        <f t="array" ref="Z32">_xlfn.TEXTJOIN(CHAR(10),1,IF(Z$4=주문[납기],IF($B32=주문[주문처],주문[텍스트2],""),""))</f>
        <v/>
      </c>
      <c r="AA32" s="61" t="str">
        <f t="array" ref="AA32">_xlfn.TEXTJOIN(CHAR(10),1,IF(AA$4=주문[납기],IF($B32=주문[주문처],주문[텍스트2],""),""))</f>
        <v/>
      </c>
      <c r="AB32" s="61" t="str">
        <f t="array" ref="AB32">_xlfn.TEXTJOIN(CHAR(10),1,IF(AB$4=주문[납기],IF($B32=주문[주문처],주문[텍스트2],""),""))</f>
        <v/>
      </c>
      <c r="AC32" s="61" t="str">
        <f t="array" ref="AC32">_xlfn.TEXTJOIN(CHAR(10),1,IF(AC$4=주문[납기],IF($B32=주문[주문처],주문[텍스트2],""),""))</f>
        <v/>
      </c>
      <c r="AD32" s="61" t="str">
        <f t="array" ref="AD32">_xlfn.TEXTJOIN(CHAR(10),1,IF(AD$4=주문[납기],IF($B32=주문[주문처],주문[텍스트2],""),""))</f>
        <v/>
      </c>
      <c r="AE32" s="61" t="str">
        <f t="array" ref="AE32">_xlfn.TEXTJOIN(CHAR(10),1,IF(AE$4=주문[납기],IF($B32=주문[주문처],주문[텍스트2],""),""))</f>
        <v>공통_앞다리(돈육)_2kg_</v>
      </c>
      <c r="AF32" s="61" t="str">
        <f t="array" ref="AF32">_xlfn.TEXTJOIN(CHAR(10),1,IF(AF$4=주문[납기],IF($B32=주문[주문처],주문[텍스트2],""),""))</f>
        <v/>
      </c>
      <c r="AG32" s="127" t="str">
        <f t="array" ref="AG32">_xlfn.TEXTJOIN(CHAR(10),1,IF(AG$4=주문[납기],IF($B32=주문[주문처],주문[텍스트2],""),""))</f>
        <v/>
      </c>
    </row>
    <row r="33" spans="1:33" ht="50.25" customHeight="1">
      <c r="A33" t="s">
        <v>368</v>
      </c>
      <c r="B33" s="134" t="s">
        <v>353</v>
      </c>
      <c r="C33" s="61" t="str">
        <f t="array" ref="C33">_xlfn.TEXTJOIN(CHAR(10),1,IF(C$4=주문[납기],IF($B33=주문[주문처],주문[텍스트2],""),""))</f>
        <v/>
      </c>
      <c r="D33" s="61" t="str">
        <f t="array" ref="D33">_xlfn.TEXTJOIN(CHAR(10),1,IF(D$4=주문[납기],IF($B33=주문[주문처],주문[텍스트2],""),""))</f>
        <v/>
      </c>
      <c r="E33" s="61" t="str">
        <f t="array" ref="E33">_xlfn.TEXTJOIN(CHAR(10),1,IF(E$4=주문[납기],IF($B33=주문[주문처],주문[텍스트2],""),""))</f>
        <v/>
      </c>
      <c r="F33" s="61" t="str">
        <f t="array" ref="F33">_xlfn.TEXTJOIN(CHAR(10),1,IF(F$4=주문[납기],IF($B33=주문[주문처],주문[텍스트2],""),""))</f>
        <v/>
      </c>
      <c r="G33" s="61" t="str">
        <f t="array" ref="G33">_xlfn.TEXTJOIN(CHAR(10),1,IF(G$4=주문[납기],IF($B33=주문[주문처],주문[텍스트2],""),""))</f>
        <v/>
      </c>
      <c r="H33" s="61" t="str">
        <f t="array" ref="H33">_xlfn.TEXTJOIN(CHAR(10),1,IF(H$4=주문[납기],IF($B33=주문[주문처],주문[텍스트2],""),""))</f>
        <v/>
      </c>
      <c r="I33" s="61" t="str">
        <f t="array" ref="I33">_xlfn.TEXTJOIN(CHAR(10),1,IF(I$4=주문[납기],IF($B33=주문[주문처],주문[텍스트2],""),""))</f>
        <v/>
      </c>
      <c r="J33" s="61" t="str">
        <f t="array" ref="J33">_xlfn.TEXTJOIN(CHAR(10),1,IF(J$4=주문[납기],IF($B33=주문[주문처],주문[텍스트2],""),""))</f>
        <v/>
      </c>
      <c r="K33" s="61" t="str">
        <f t="array" ref="K33">_xlfn.TEXTJOIN(CHAR(10),1,IF(K$4=주문[납기],IF($B33=주문[주문처],주문[텍스트2],""),""))</f>
        <v/>
      </c>
      <c r="L33" s="61" t="str">
        <f t="array" ref="L33">_xlfn.TEXTJOIN(CHAR(10),1,IF(L$4=주문[납기],IF($B33=주문[주문처],주문[텍스트2],""),""))</f>
        <v/>
      </c>
      <c r="M33" s="61" t="str">
        <f t="array" ref="M33">_xlfn.TEXTJOIN(CHAR(10),1,IF(M$4=주문[납기],IF($B33=주문[주문처],주문[텍스트2],""),""))</f>
        <v/>
      </c>
      <c r="N33" s="61" t="str">
        <f t="array" ref="N33">_xlfn.TEXTJOIN(CHAR(10),1,IF(N$4=주문[납기],IF($B33=주문[주문처],주문[텍스트2],""),""))</f>
        <v/>
      </c>
      <c r="O33" s="61" t="str">
        <f t="array" ref="O33">_xlfn.TEXTJOIN(CHAR(10),1,IF(O$4=주문[납기],IF($B33=주문[주문처],주문[텍스트2],""),""))</f>
        <v/>
      </c>
      <c r="P33" s="61" t="str">
        <f t="array" ref="P33">_xlfn.TEXTJOIN(CHAR(10),1,IF(P$4=주문[납기],IF($B33=주문[주문처],주문[텍스트2],""),""))</f>
        <v>공통_백미(유)_100kg_</v>
      </c>
      <c r="Q33" s="61" t="str">
        <f t="array" ref="Q33">_xlfn.TEXTJOIN(CHAR(10),1,IF(Q$4=주문[납기],IF($B33=주문[주문처],주문[텍스트2],""),""))</f>
        <v/>
      </c>
      <c r="R33" s="61" t="str">
        <f t="array" ref="R33">_xlfn.TEXTJOIN(CHAR(10),1,IF(R$4=주문[납기],IF($B33=주문[주문처],주문[텍스트2],""),""))</f>
        <v/>
      </c>
      <c r="S33" s="61" t="str">
        <f t="array" ref="S33">_xlfn.TEXTJOIN(CHAR(10),1,IF(S$4=주문[납기],IF($B33=주문[주문처],주문[텍스트2],""),""))</f>
        <v/>
      </c>
      <c r="T33" s="61" t="str">
        <f t="array" ref="T33">_xlfn.TEXTJOIN(CHAR(10),1,IF(T$4=주문[납기],IF($B33=주문[주문처],주문[텍스트2],""),""))</f>
        <v/>
      </c>
      <c r="U33" s="61" t="str">
        <f t="array" ref="U33">_xlfn.TEXTJOIN(CHAR(10),1,IF(U$4=주문[납기],IF($B33=주문[주문처],주문[텍스트2],""),""))</f>
        <v/>
      </c>
      <c r="V33" s="61" t="str">
        <f t="array" ref="V33">_xlfn.TEXTJOIN(CHAR(10),1,IF(V$4=주문[납기],IF($B33=주문[주문처],주문[텍스트2],""),""))</f>
        <v/>
      </c>
      <c r="W33" s="61" t="str">
        <f t="array" ref="W33">_xlfn.TEXTJOIN(CHAR(10),1,IF(W$4=주문[납기],IF($B33=주문[주문처],주문[텍스트2],""),""))</f>
        <v/>
      </c>
      <c r="X33" s="61" t="str">
        <f t="array" ref="X33">_xlfn.TEXTJOIN(CHAR(10),1,IF(X$4=주문[납기],IF($B33=주문[주문처],주문[텍스트2],""),""))</f>
        <v/>
      </c>
      <c r="Y33" s="61" t="str">
        <f t="array" ref="Y33">_xlfn.TEXTJOIN(CHAR(10),1,IF(Y$4=주문[납기],IF($B33=주문[주문처],주문[텍스트2],""),""))</f>
        <v/>
      </c>
      <c r="Z33" s="61" t="str">
        <f t="array" ref="Z33">_xlfn.TEXTJOIN(CHAR(10),1,IF(Z$4=주문[납기],IF($B33=주문[주문처],주문[텍스트2],""),""))</f>
        <v/>
      </c>
      <c r="AA33" s="61" t="str">
        <f t="array" ref="AA33">_xlfn.TEXTJOIN(CHAR(10),1,IF(AA$4=주문[납기],IF($B33=주문[주문처],주문[텍스트2],""),""))</f>
        <v/>
      </c>
      <c r="AB33" s="61" t="str">
        <f t="array" ref="AB33">_xlfn.TEXTJOIN(CHAR(10),1,IF(AB$4=주문[납기],IF($B33=주문[주문처],주문[텍스트2],""),""))</f>
        <v/>
      </c>
      <c r="AC33" s="61" t="str">
        <f t="array" ref="AC33">_xlfn.TEXTJOIN(CHAR(10),1,IF(AC$4=주문[납기],IF($B33=주문[주문처],주문[텍스트2],""),""))</f>
        <v/>
      </c>
      <c r="AD33" s="61" t="str">
        <f t="array" ref="AD33">_xlfn.TEXTJOIN(CHAR(10),1,IF(AD$4=주문[납기],IF($B33=주문[주문처],주문[텍스트2],""),""))</f>
        <v/>
      </c>
      <c r="AE33" s="61" t="str">
        <f t="array" ref="AE33">_xlfn.TEXTJOIN(CHAR(10),1,IF(AE$4=주문[납기],IF($B33=주문[주문처],주문[텍스트2],""),""))</f>
        <v/>
      </c>
      <c r="AF33" s="61" t="str">
        <f t="array" ref="AF33">_xlfn.TEXTJOIN(CHAR(10),1,IF(AF$4=주문[납기],IF($B33=주문[주문처],주문[텍스트2],""),""))</f>
        <v/>
      </c>
      <c r="AG33" s="127" t="str">
        <f t="array" ref="AG33">_xlfn.TEXTJOIN(CHAR(10),1,IF(AG$4=주문[납기],IF($B33=주문[주문처],주문[텍스트2],""),""))</f>
        <v/>
      </c>
    </row>
    <row r="34" spans="1:33" ht="80.25" customHeight="1">
      <c r="A34" t="s">
        <v>369</v>
      </c>
      <c r="B34" s="134" t="s">
        <v>345</v>
      </c>
      <c r="C34" s="61" t="str">
        <f t="array" ref="C34">_xlfn.TEXTJOIN(CHAR(10),1,IF(C$4=주문[납기],IF($B34=주문[주문처],주문[텍스트2],""),""))</f>
        <v/>
      </c>
      <c r="D34" s="61" t="str">
        <f t="array" ref="D34">_xlfn.TEXTJOIN(CHAR(10),1,IF(D$4=주문[납기],IF($B34=주문[주문처],주문[텍스트2],""),""))</f>
        <v>공통_백미(유)_30kg_
공통_찹쌀백미(유)_30kg_</v>
      </c>
      <c r="E34" s="61" t="str">
        <f t="array" ref="E34">_xlfn.TEXTJOIN(CHAR(10),1,IF(E$4=주문[납기],IF($B34=주문[주문처],주문[텍스트2],""),""))</f>
        <v/>
      </c>
      <c r="F34" s="61" t="str">
        <f t="array" ref="F34">_xlfn.TEXTJOIN(CHAR(10),1,IF(F$4=주문[납기],IF($B34=주문[주문처],주문[텍스트2],""),""))</f>
        <v/>
      </c>
      <c r="G34" s="61" t="str">
        <f t="array" ref="G34">_xlfn.TEXTJOIN(CHAR(10),1,IF(G$4=주문[납기],IF($B34=주문[주문처],주문[텍스트2],""),""))</f>
        <v/>
      </c>
      <c r="H34" s="61" t="str">
        <f t="array" ref="H34">_xlfn.TEXTJOIN(CHAR(10),1,IF(H$4=주문[납기],IF($B34=주문[주문처],주문[텍스트2],""),""))</f>
        <v/>
      </c>
      <c r="I34" s="61" t="str">
        <f t="array" ref="I34">_xlfn.TEXTJOIN(CHAR(10),1,IF(I$4=주문[납기],IF($B34=주문[주문처],주문[텍스트2],""),""))</f>
        <v/>
      </c>
      <c r="J34" s="61" t="str">
        <f t="array" ref="J34">_xlfn.TEXTJOIN(CHAR(10),1,IF(J$4=주문[납기],IF($B34=주문[주문처],주문[텍스트2],""),""))</f>
        <v/>
      </c>
      <c r="K34" s="61" t="str">
        <f t="array" ref="K34">_xlfn.TEXTJOIN(CHAR(10),1,IF(K$4=주문[납기],IF($B34=주문[주문처],주문[텍스트2],""),""))</f>
        <v/>
      </c>
      <c r="L34" s="61" t="str">
        <f t="array" ref="L34">_xlfn.TEXTJOIN(CHAR(10),1,IF(L$4=주문[납기],IF($B34=주문[주문처],주문[텍스트2],""),""))</f>
        <v/>
      </c>
      <c r="M34" s="61" t="str">
        <f t="array" ref="M34">_xlfn.TEXTJOIN(CHAR(10),1,IF(M$4=주문[납기],IF($B34=주문[주문처],주문[텍스트2],""),""))</f>
        <v/>
      </c>
      <c r="N34" s="61" t="str">
        <f t="array" ref="N34">_xlfn.TEXTJOIN(CHAR(10),1,IF(N$4=주문[납기],IF($B34=주문[주문처],주문[텍스트2],""),""))</f>
        <v/>
      </c>
      <c r="O34" s="61" t="str">
        <f t="array" ref="O34">_xlfn.TEXTJOIN(CHAR(10),1,IF(O$4=주문[납기],IF($B34=주문[주문처],주문[텍스트2],""),""))</f>
        <v/>
      </c>
      <c r="P34" s="61" t="str">
        <f t="array" ref="P34">_xlfn.TEXTJOIN(CHAR(10),1,IF(P$4=주문[납기],IF($B34=주문[주문처],주문[텍스트2],""),""))</f>
        <v/>
      </c>
      <c r="Q34" s="61" t="str">
        <f t="array" ref="Q34">_xlfn.TEXTJOIN(CHAR(10),1,IF(Q$4=주문[납기],IF($B34=주문[주문처],주문[텍스트2],""),""))</f>
        <v/>
      </c>
      <c r="R34" s="61" t="str">
        <f t="array" ref="R34">_xlfn.TEXTJOIN(CHAR(10),1,IF(R$4=주문[납기],IF($B34=주문[주문처],주문[텍스트2],""),""))</f>
        <v/>
      </c>
      <c r="S34" s="61" t="str">
        <f t="array" ref="S34">_xlfn.TEXTJOIN(CHAR(10),1,IF(S$4=주문[납기],IF($B34=주문[주문처],주문[텍스트2],""),""))</f>
        <v/>
      </c>
      <c r="T34" s="61" t="str">
        <f t="array" ref="T34">_xlfn.TEXTJOIN(CHAR(10),1,IF(T$4=주문[납기],IF($B34=주문[주문처],주문[텍스트2],""),""))</f>
        <v/>
      </c>
      <c r="U34" s="61" t="str">
        <f t="array" ref="U34">_xlfn.TEXTJOIN(CHAR(10),1,IF(U$4=주문[납기],IF($B34=주문[주문처],주문[텍스트2],""),""))</f>
        <v/>
      </c>
      <c r="V34" s="61" t="str">
        <f t="array" ref="V34">_xlfn.TEXTJOIN(CHAR(10),1,IF(V$4=주문[납기],IF($B34=주문[주문처],주문[텍스트2],""),""))</f>
        <v/>
      </c>
      <c r="W34" s="61" t="str">
        <f t="array" ref="W34">_xlfn.TEXTJOIN(CHAR(10),1,IF(W$4=주문[납기],IF($B34=주문[주문처],주문[텍스트2],""),""))</f>
        <v/>
      </c>
      <c r="X34" s="61" t="str">
        <f t="array" ref="X34">_xlfn.TEXTJOIN(CHAR(10),1,IF(X$4=주문[납기],IF($B34=주문[주문처],주문[텍스트2],""),""))</f>
        <v/>
      </c>
      <c r="Y34" s="61" t="str">
        <f t="array" ref="Y34">_xlfn.TEXTJOIN(CHAR(10),1,IF(Y$4=주문[납기],IF($B34=주문[주문처],주문[텍스트2],""),""))</f>
        <v/>
      </c>
      <c r="Z34" s="61" t="str">
        <f t="array" ref="Z34">_xlfn.TEXTJOIN(CHAR(10),1,IF(Z$4=주문[납기],IF($B34=주문[주문처],주문[텍스트2],""),""))</f>
        <v/>
      </c>
      <c r="AA34" s="61" t="str">
        <f t="array" ref="AA34">_xlfn.TEXTJOIN(CHAR(10),1,IF(AA$4=주문[납기],IF($B34=주문[주문처],주문[텍스트2],""),""))</f>
        <v/>
      </c>
      <c r="AB34" s="61" t="str">
        <f t="array" ref="AB34">_xlfn.TEXTJOIN(CHAR(10),1,IF(AB$4=주문[납기],IF($B34=주문[주문처],주문[텍스트2],""),""))</f>
        <v/>
      </c>
      <c r="AC34" s="61" t="str">
        <f t="array" ref="AC34">_xlfn.TEXTJOIN(CHAR(10),1,IF(AC$4=주문[납기],IF($B34=주문[주문처],주문[텍스트2],""),""))</f>
        <v/>
      </c>
      <c r="AD34" s="61" t="str">
        <f t="array" ref="AD34">_xlfn.TEXTJOIN(CHAR(10),1,IF(AD$4=주문[납기],IF($B34=주문[주문처],주문[텍스트2],""),""))</f>
        <v/>
      </c>
      <c r="AE34" s="61" t="str">
        <f t="array" ref="AE34">_xlfn.TEXTJOIN(CHAR(10),1,IF(AE$4=주문[납기],IF($B34=주문[주문처],주문[텍스트2],""),""))</f>
        <v/>
      </c>
      <c r="AF34" s="61" t="str">
        <f t="array" ref="AF34">_xlfn.TEXTJOIN(CHAR(10),1,IF(AF$4=주문[납기],IF($B34=주문[주문처],주문[텍스트2],""),""))</f>
        <v/>
      </c>
      <c r="AG34" s="127" t="str">
        <f t="array" ref="AG34">_xlfn.TEXTJOIN(CHAR(10),1,IF(AG$4=주문[납기],IF($B34=주문[주문처],주문[텍스트2],""),""))</f>
        <v/>
      </c>
    </row>
    <row r="35" spans="1:33" ht="74.25" customHeight="1">
      <c r="A35" t="s">
        <v>369</v>
      </c>
      <c r="B35" s="134" t="s">
        <v>339</v>
      </c>
      <c r="C35" s="61" t="str">
        <f t="array" ref="C35">_xlfn.TEXTJOIN(CHAR(10),1,IF(C$4=주문[납기],IF($B35=주문[주문처],주문[텍스트2],""),""))</f>
        <v/>
      </c>
      <c r="D35" s="61" t="str">
        <f t="array" ref="D35">_xlfn.TEXTJOIN(CHAR(10),1,IF(D$4=주문[납기],IF($B35=주문[주문처],주문[텍스트2],""),""))</f>
        <v/>
      </c>
      <c r="E35" s="61" t="str">
        <f t="array" ref="E35">_xlfn.TEXTJOIN(CHAR(10),1,IF(E$4=주문[납기],IF($B35=주문[주문처],주문[텍스트2],""),""))</f>
        <v/>
      </c>
      <c r="F35" s="61" t="str">
        <f t="array" ref="F35">_xlfn.TEXTJOIN(CHAR(10),1,IF(F$4=주문[납기],IF($B35=주문[주문처],주문[텍스트2],""),""))</f>
        <v/>
      </c>
      <c r="G35" s="61" t="str">
        <f t="array" ref="G35">_xlfn.TEXTJOIN(CHAR(10),1,IF(G$4=주문[납기],IF($B35=주문[주문처],주문[텍스트2],""),""))</f>
        <v/>
      </c>
      <c r="H35" s="61" t="str">
        <f t="array" ref="H35">_xlfn.TEXTJOIN(CHAR(10),1,IF(H$4=주문[납기],IF($B35=주문[주문처],주문[텍스트2],""),""))</f>
        <v/>
      </c>
      <c r="I35" s="61" t="str">
        <f t="array" ref="I35">_xlfn.TEXTJOIN(CHAR(10),1,IF(I$4=주문[납기],IF($B35=주문[주문처],주문[텍스트2],""),""))</f>
        <v/>
      </c>
      <c r="J35" s="61" t="str">
        <f t="array" ref="J35">_xlfn.TEXTJOIN(CHAR(10),1,IF(J$4=주문[납기],IF($B35=주문[주문처],주문[텍스트2],""),""))</f>
        <v>공통_앞다리(돈육)_2kg_</v>
      </c>
      <c r="K35" s="61" t="str">
        <f t="array" ref="K35">_xlfn.TEXTJOIN(CHAR(10),1,IF(K$4=주문[납기],IF($B35=주문[주문처],주문[텍스트2],""),""))</f>
        <v/>
      </c>
      <c r="L35" s="61" t="str">
        <f t="array" ref="L35">_xlfn.TEXTJOIN(CHAR(10),1,IF(L$4=주문[납기],IF($B35=주문[주문처],주문[텍스트2],""),""))</f>
        <v/>
      </c>
      <c r="M35" s="61" t="str">
        <f t="array" ref="M35">_xlfn.TEXTJOIN(CHAR(10),1,IF(M$4=주문[납기],IF($B35=주문[주문처],주문[텍스트2],""),""))</f>
        <v>공통_목심살(돈육)_3kg_</v>
      </c>
      <c r="N35" s="61" t="str">
        <f t="array" ref="N35">_xlfn.TEXTJOIN(CHAR(10),1,IF(N$4=주문[납기],IF($B35=주문[주문처],주문[텍스트2],""),""))</f>
        <v/>
      </c>
      <c r="O35" s="61" t="str">
        <f t="array" ref="O35">_xlfn.TEXTJOIN(CHAR(10),1,IF(O$4=주문[납기],IF($B35=주문[주문처],주문[텍스트2],""),""))</f>
        <v/>
      </c>
      <c r="P35" s="61" t="str">
        <f t="array" ref="P35">_xlfn.TEXTJOIN(CHAR(10),1,IF(P$4=주문[납기],IF($B35=주문[주문처],주문[텍스트2],""),""))</f>
        <v/>
      </c>
      <c r="Q35" s="61" t="str">
        <f t="array" ref="Q35">_xlfn.TEXTJOIN(CHAR(10),1,IF(Q$4=주문[납기],IF($B35=주문[주문처],주문[텍스트2],""),""))</f>
        <v/>
      </c>
      <c r="R35" s="137" t="str">
        <f t="array" ref="R35">_xlfn.TEXTJOIN(CHAR(10),1,IF(R$4=주문[납기],IF($B35=주문[주문처],주문[텍스트2],""),""))</f>
        <v>공통_뒷다리(돈육)_3kg_</v>
      </c>
      <c r="S35" s="61" t="str">
        <f t="array" ref="S35">_xlfn.TEXTJOIN(CHAR(10),1,IF(S$4=주문[납기],IF($B35=주문[주문처],주문[텍스트2],""),""))</f>
        <v>공통_백미(유)_60kg_
공통_고춧가루(유)_1kg_
공통_혼합5곡(무)_1kg_</v>
      </c>
      <c r="T35" s="61" t="str">
        <f t="array" ref="T35">_xlfn.TEXTJOIN(CHAR(10),1,IF(T$4=주문[납기],IF($B35=주문[주문처],주문[텍스트2],""),""))</f>
        <v/>
      </c>
      <c r="U35" s="61" t="str">
        <f t="array" ref="U35">_xlfn.TEXTJOIN(CHAR(10),1,IF(U$4=주문[납기],IF($B35=주문[주문처],주문[텍스트2],""),""))</f>
        <v/>
      </c>
      <c r="V35" s="61" t="str">
        <f t="array" ref="V35">_xlfn.TEXTJOIN(CHAR(10),1,IF(V$4=주문[납기],IF($B35=주문[주문처],주문[텍스트2],""),""))</f>
        <v/>
      </c>
      <c r="W35" s="61" t="str">
        <f t="array" ref="W35">_xlfn.TEXTJOIN(CHAR(10),1,IF(W$4=주문[납기],IF($B35=주문[주문처],주문[텍스트2],""),""))</f>
        <v>공통_앞다리(돈육)_2kg_</v>
      </c>
      <c r="X35" s="61" t="str">
        <f t="array" ref="X35">_xlfn.TEXTJOIN(CHAR(10),1,IF(X$4=주문[납기],IF($B35=주문[주문처],주문[텍스트2],""),""))</f>
        <v/>
      </c>
      <c r="Y35" s="61" t="str">
        <f t="array" ref="Y35">_xlfn.TEXTJOIN(CHAR(10),1,IF(Y$4=주문[납기],IF($B35=주문[주문처],주문[텍스트2],""),""))</f>
        <v/>
      </c>
      <c r="Z35" s="61" t="str">
        <f t="array" ref="Z35">_xlfn.TEXTJOIN(CHAR(10),1,IF(Z$4=주문[납기],IF($B35=주문[주문처],주문[텍스트2],""),""))</f>
        <v/>
      </c>
      <c r="AA35" s="61" t="str">
        <f t="array" ref="AA35">_xlfn.TEXTJOIN(CHAR(10),1,IF(AA$4=주문[납기],IF($B35=주문[주문처],주문[텍스트2],""),""))</f>
        <v/>
      </c>
      <c r="AB35" s="61" t="str">
        <f t="array" ref="AB35">_xlfn.TEXTJOIN(CHAR(10),1,IF(AB$4=주문[납기],IF($B35=주문[주문처],주문[텍스트2],""),""))</f>
        <v/>
      </c>
      <c r="AC35" s="61" t="str">
        <f t="array" ref="AC35">_xlfn.TEXTJOIN(CHAR(10),1,IF(AC$4=주문[납기],IF($B35=주문[주문처],주문[텍스트2],""),""))</f>
        <v/>
      </c>
      <c r="AD35" s="61" t="str">
        <f t="array" ref="AD35">_xlfn.TEXTJOIN(CHAR(10),1,IF(AD$4=주문[납기],IF($B35=주문[주문처],주문[텍스트2],""),""))</f>
        <v/>
      </c>
      <c r="AE35" s="61" t="str">
        <f t="array" ref="AE35">_xlfn.TEXTJOIN(CHAR(10),1,IF(AE$4=주문[납기],IF($B35=주문[주문처],주문[텍스트2],""),""))</f>
        <v>공통_앞다리(돈육)_3kg_</v>
      </c>
      <c r="AF35" s="61" t="str">
        <f t="array" ref="AF35">_xlfn.TEXTJOIN(CHAR(10),1,IF(AF$4=주문[납기],IF($B35=주문[주문처],주문[텍스트2],""),""))</f>
        <v/>
      </c>
      <c r="AG35" s="127" t="str">
        <f t="array" ref="AG35">_xlfn.TEXTJOIN(CHAR(10),1,IF(AG$4=주문[납기],IF($B35=주문[주문처],주문[텍스트2],""),""))</f>
        <v/>
      </c>
    </row>
    <row r="36" spans="1:33" ht="50.25" customHeight="1" thickBot="1">
      <c r="A36" t="s">
        <v>370</v>
      </c>
      <c r="B36" s="135" t="s">
        <v>344</v>
      </c>
      <c r="C36" s="128" t="str">
        <f t="array" ref="C36">_xlfn.TEXTJOIN(CHAR(10),1,IF(C$4=주문[납기],IF($B36=주문[주문처],주문[텍스트2],""),""))</f>
        <v/>
      </c>
      <c r="D36" s="128" t="str">
        <f t="array" ref="D36">_xlfn.TEXTJOIN(CHAR(10),1,IF(D$4=주문[납기],IF($B36=주문[주문처],주문[텍스트2],""),""))</f>
        <v>공통_백미(유)_50kg_
공통_찹쌀백미(유)_20kg_</v>
      </c>
      <c r="E36" s="128" t="str">
        <f t="array" ref="E36">_xlfn.TEXTJOIN(CHAR(10),1,IF(E$4=주문[납기],IF($B36=주문[주문처],주문[텍스트2],""),""))</f>
        <v/>
      </c>
      <c r="F36" s="128" t="str">
        <f t="array" ref="F36">_xlfn.TEXTJOIN(CHAR(10),1,IF(F$4=주문[납기],IF($B36=주문[주문처],주문[텍스트2],""),""))</f>
        <v/>
      </c>
      <c r="G36" s="128" t="str">
        <f t="array" ref="G36">_xlfn.TEXTJOIN(CHAR(10),1,IF(G$4=주문[납기],IF($B36=주문[주문처],주문[텍스트2],""),""))</f>
        <v/>
      </c>
      <c r="H36" s="128" t="str">
        <f t="array" ref="H36">_xlfn.TEXTJOIN(CHAR(10),1,IF(H$4=주문[납기],IF($B36=주문[주문처],주문[텍스트2],""),""))</f>
        <v/>
      </c>
      <c r="I36" s="128" t="str">
        <f t="array" ref="I36">_xlfn.TEXTJOIN(CHAR(10),1,IF(I$4=주문[납기],IF($B36=주문[주문처],주문[텍스트2],""),""))</f>
        <v/>
      </c>
      <c r="J36" s="128" t="str">
        <f t="array" ref="J36">_xlfn.TEXTJOIN(CHAR(10),1,IF(J$4=주문[납기],IF($B36=주문[주문처],주문[텍스트2],""),""))</f>
        <v/>
      </c>
      <c r="K36" s="128" t="str">
        <f t="array" ref="K36">_xlfn.TEXTJOIN(CHAR(10),1,IF(K$4=주문[납기],IF($B36=주문[주문처],주문[텍스트2],""),""))</f>
        <v/>
      </c>
      <c r="L36" s="128" t="str">
        <f t="array" ref="L36">_xlfn.TEXTJOIN(CHAR(10),1,IF(L$4=주문[납기],IF($B36=주문[주문처],주문[텍스트2],""),""))</f>
        <v/>
      </c>
      <c r="M36" s="128" t="str">
        <f t="array" ref="M36">_xlfn.TEXTJOIN(CHAR(10),1,IF(M$4=주문[납기],IF($B36=주문[주문처],주문[텍스트2],""),""))</f>
        <v/>
      </c>
      <c r="N36" s="128" t="str">
        <f t="array" ref="N36">_xlfn.TEXTJOIN(CHAR(10),1,IF(N$4=주문[납기],IF($B36=주문[주문처],주문[텍스트2],""),""))</f>
        <v/>
      </c>
      <c r="O36" s="128" t="str">
        <f t="array" ref="O36">_xlfn.TEXTJOIN(CHAR(10),1,IF(O$4=주문[납기],IF($B36=주문[주문처],주문[텍스트2],""),""))</f>
        <v/>
      </c>
      <c r="P36" s="128" t="str">
        <f t="array" ref="P36">_xlfn.TEXTJOIN(CHAR(10),1,IF(P$4=주문[납기],IF($B36=주문[주문처],주문[텍스트2],""),""))</f>
        <v/>
      </c>
      <c r="Q36" s="128" t="str">
        <f t="array" ref="Q36">_xlfn.TEXTJOIN(CHAR(10),1,IF(Q$4=주문[납기],IF($B36=주문[주문처],주문[텍스트2],""),""))</f>
        <v/>
      </c>
      <c r="R36" s="128" t="str">
        <f t="array" ref="R36">_xlfn.TEXTJOIN(CHAR(10),1,IF(R$4=주문[납기],IF($B36=주문[주문처],주문[텍스트2],""),""))</f>
        <v/>
      </c>
      <c r="S36" s="128" t="str">
        <f t="array" ref="S36">_xlfn.TEXTJOIN(CHAR(10),1,IF(S$4=주문[납기],IF($B36=주문[주문처],주문[텍스트2],""),""))</f>
        <v/>
      </c>
      <c r="T36" s="128" t="str">
        <f t="array" ref="T36">_xlfn.TEXTJOIN(CHAR(10),1,IF(T$4=주문[납기],IF($B36=주문[주문처],주문[텍스트2],""),""))</f>
        <v/>
      </c>
      <c r="U36" s="128" t="str">
        <f t="array" ref="U36">_xlfn.TEXTJOIN(CHAR(10),1,IF(U$4=주문[납기],IF($B36=주문[주문처],주문[텍스트2],""),""))</f>
        <v/>
      </c>
      <c r="V36" s="128" t="str">
        <f t="array" ref="V36">_xlfn.TEXTJOIN(CHAR(10),1,IF(V$4=주문[납기],IF($B36=주문[주문처],주문[텍스트2],""),""))</f>
        <v/>
      </c>
      <c r="W36" s="128" t="str">
        <f t="array" ref="W36">_xlfn.TEXTJOIN(CHAR(10),1,IF(W$4=주문[납기],IF($B36=주문[주문처],주문[텍스트2],""),""))</f>
        <v/>
      </c>
      <c r="X36" s="128" t="str">
        <f t="array" ref="X36">_xlfn.TEXTJOIN(CHAR(10),1,IF(X$4=주문[납기],IF($B36=주문[주문처],주문[텍스트2],""),""))</f>
        <v/>
      </c>
      <c r="Y36" s="128" t="str">
        <f t="array" ref="Y36">_xlfn.TEXTJOIN(CHAR(10),1,IF(Y$4=주문[납기],IF($B36=주문[주문처],주문[텍스트2],""),""))</f>
        <v/>
      </c>
      <c r="Z36" s="128" t="str">
        <f t="array" ref="Z36">_xlfn.TEXTJOIN(CHAR(10),1,IF(Z$4=주문[납기],IF($B36=주문[주문처],주문[텍스트2],""),""))</f>
        <v/>
      </c>
      <c r="AA36" s="128" t="str">
        <f t="array" ref="AA36">_xlfn.TEXTJOIN(CHAR(10),1,IF(AA$4=주문[납기],IF($B36=주문[주문처],주문[텍스트2],""),""))</f>
        <v/>
      </c>
      <c r="AB36" s="128" t="str">
        <f t="array" ref="AB36">_xlfn.TEXTJOIN(CHAR(10),1,IF(AB$4=주문[납기],IF($B36=주문[주문처],주문[텍스트2],""),""))</f>
        <v/>
      </c>
      <c r="AC36" s="128" t="str">
        <f t="array" ref="AC36">_xlfn.TEXTJOIN(CHAR(10),1,IF(AC$4=주문[납기],IF($B36=주문[주문처],주문[텍스트2],""),""))</f>
        <v/>
      </c>
      <c r="AD36" s="128" t="str">
        <f t="array" ref="AD36">_xlfn.TEXTJOIN(CHAR(10),1,IF(AD$4=주문[납기],IF($B36=주문[주문처],주문[텍스트2],""),""))</f>
        <v/>
      </c>
      <c r="AE36" s="128" t="str">
        <f t="array" ref="AE36">_xlfn.TEXTJOIN(CHAR(10),1,IF(AE$4=주문[납기],IF($B36=주문[주문처],주문[텍스트2],""),""))</f>
        <v/>
      </c>
      <c r="AF36" s="128" t="str">
        <f t="array" ref="AF36">_xlfn.TEXTJOIN(CHAR(10),1,IF(AF$4=주문[납기],IF($B36=주문[주문처],주문[텍스트2],""),""))</f>
        <v/>
      </c>
      <c r="AG36" s="129" t="str">
        <f t="array" ref="AG36">_xlfn.TEXTJOIN(CHAR(10),1,IF(AG$4=주문[납기],IF($B36=주문[주문처],주문[텍스트2],""),""))</f>
        <v/>
      </c>
    </row>
  </sheetData>
  <phoneticPr fontId="1" type="noConversion"/>
  <conditionalFormatting sqref="C4:AG4">
    <cfRule type="expression" dxfId="36" priority="15">
      <formula>WEEKDAY(C4,2)=6</formula>
    </cfRule>
    <cfRule type="expression" dxfId="35" priority="16">
      <formula>WEEKDAY(C4,2)=7</formula>
    </cfRule>
  </conditionalFormatting>
  <conditionalFormatting sqref="C5:AG36">
    <cfRule type="expression" dxfId="34" priority="3">
      <formula>AND((MONTH(C5)&lt;&gt;$J$4),C5&lt;&gt;"")</formula>
    </cfRule>
  </conditionalFormatting>
  <dataValidations count="2">
    <dataValidation allowBlank="1" showInputMessage="1" showErrorMessage="1" promptTitle="기관명" prompt="해당기관을 선택해 주세요_x000a_만일 타기관을 지우고자 한다면 &quot;상품자료&quot;sheet에서_x000a_타기관을 삭제후 공란없이 범위를 좁혀주세요" sqref="AA1:AB1" xr:uid="{00000000-0002-0000-0200-000000000000}"/>
    <dataValidation allowBlank="1" showInputMessage="1" showErrorMessage="1" promptTitle="해당월 조회" prompt="납기일 기준으로 매월 조회가 가능합니다._x000a_예1) 2021-10-1  , 2021-11-1" sqref="B1" xr:uid="{00000000-0002-0000-0200-000001000000}"/>
  </dataValidations>
  <pageMargins left="0.25" right="0.25" top="0.75" bottom="0.75" header="0.3" footer="0.3"/>
  <pageSetup paperSize="9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3194224-0143-4C27-A774-E6411F3894DA}">
            <xm:f>NOT(ISERROR(VLOOKUP(C5,구매요청!#REF!,1,0)))</xm:f>
            <x14:dxf>
              <font>
                <color rgb="FFFF5050"/>
              </font>
              <border>
                <top style="thin">
                  <color rgb="FFFF5050"/>
                </top>
                <vertical/>
                <horizontal/>
              </border>
            </x14:dxf>
          </x14:cfRule>
          <xm:sqref>C5:AG36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0F602-3007-4718-9F84-88B46D737E61}">
  <sheetPr>
    <pageSetUpPr fitToPage="1"/>
  </sheetPr>
  <dimension ref="A1:T266"/>
  <sheetViews>
    <sheetView showGridLines="0" zoomScale="110" zoomScaleNormal="110" workbookViewId="0">
      <selection activeCell="G5" sqref="G5"/>
    </sheetView>
  </sheetViews>
  <sheetFormatPr defaultRowHeight="15" customHeight="1"/>
  <cols>
    <col min="1" max="1" width="11.5" style="169" bestFit="1" customWidth="1"/>
    <col min="5" max="5" width="47" customWidth="1"/>
    <col min="6" max="6" width="41.75" customWidth="1"/>
    <col min="7" max="7" width="32" customWidth="1"/>
  </cols>
  <sheetData>
    <row r="1" spans="1:20" s="2" customFormat="1" ht="15" customHeight="1">
      <c r="A1" s="5" t="s">
        <v>804</v>
      </c>
      <c r="B1" s="6" t="s">
        <v>842</v>
      </c>
      <c r="C1" s="6" t="s">
        <v>840</v>
      </c>
      <c r="D1" s="5" t="s">
        <v>841</v>
      </c>
      <c r="E1" s="5" t="s">
        <v>843</v>
      </c>
      <c r="F1" s="5" t="s">
        <v>847</v>
      </c>
      <c r="G1" s="43" t="s">
        <v>853</v>
      </c>
      <c r="H1" s="6" t="s">
        <v>4</v>
      </c>
      <c r="I1" s="6" t="s">
        <v>2</v>
      </c>
      <c r="J1" s="6" t="s">
        <v>3</v>
      </c>
      <c r="K1" s="6" t="s">
        <v>63</v>
      </c>
      <c r="L1" s="6" t="s">
        <v>1</v>
      </c>
      <c r="M1" s="6" t="s">
        <v>359</v>
      </c>
      <c r="N1" s="2" t="s">
        <v>164</v>
      </c>
      <c r="O1" s="2" t="s">
        <v>170</v>
      </c>
      <c r="P1" s="2" t="s">
        <v>385</v>
      </c>
      <c r="Q1" s="2" t="s">
        <v>171</v>
      </c>
      <c r="R1" s="166" t="s">
        <v>803</v>
      </c>
      <c r="T1" s="166">
        <f ca="1">NOW()</f>
        <v>44663.516283564815</v>
      </c>
    </row>
    <row r="2" spans="1:20" ht="15" customHeight="1">
      <c r="A2" s="169">
        <v>44644</v>
      </c>
      <c r="B2" s="13" t="s">
        <v>844</v>
      </c>
      <c r="C2" s="13" t="s">
        <v>845</v>
      </c>
      <c r="D2" s="13"/>
      <c r="E2" s="13" t="s">
        <v>846</v>
      </c>
      <c r="F2" s="13" t="s">
        <v>848</v>
      </c>
      <c r="G2" s="13" t="s">
        <v>854</v>
      </c>
      <c r="H2" s="13"/>
      <c r="I2" s="13"/>
      <c r="J2" s="13"/>
      <c r="K2" s="13"/>
      <c r="L2" s="13"/>
      <c r="M2" s="13"/>
    </row>
    <row r="3" spans="1:20" ht="15" customHeight="1">
      <c r="A3" s="169">
        <v>44634</v>
      </c>
      <c r="B3" s="13" t="s">
        <v>849</v>
      </c>
      <c r="C3" s="13" t="s">
        <v>850</v>
      </c>
      <c r="D3" s="13"/>
      <c r="E3" s="13" t="s">
        <v>851</v>
      </c>
      <c r="F3" s="13" t="s">
        <v>852</v>
      </c>
      <c r="G3" s="13" t="s">
        <v>855</v>
      </c>
      <c r="H3" s="13"/>
      <c r="I3" s="13"/>
      <c r="J3" s="13"/>
      <c r="K3" s="13"/>
      <c r="L3" s="13"/>
      <c r="M3" s="13"/>
    </row>
    <row r="4" spans="1:20" ht="15" customHeight="1">
      <c r="A4" s="169">
        <v>44662</v>
      </c>
      <c r="B4" s="13" t="s">
        <v>618</v>
      </c>
      <c r="C4" s="13" t="s">
        <v>905</v>
      </c>
      <c r="D4" s="13"/>
      <c r="E4" s="13" t="s">
        <v>911</v>
      </c>
      <c r="F4" s="13" t="s">
        <v>912</v>
      </c>
      <c r="G4" s="13" t="s">
        <v>913</v>
      </c>
      <c r="H4" s="13"/>
      <c r="I4" s="13"/>
      <c r="J4" s="13"/>
      <c r="K4" s="13"/>
      <c r="L4" s="13"/>
      <c r="M4" s="13"/>
    </row>
    <row r="5" spans="1:20" ht="15" customHeight="1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20" ht="15" customHeight="1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20" ht="15" customHeight="1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20" ht="15" customHeight="1"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1:20" ht="15" customHeight="1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pans="1:20" ht="15" customHeight="1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20" ht="15" customHeight="1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1:20" ht="15" customHeight="1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</row>
    <row r="13" spans="1:20" ht="15" customHeight="1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</row>
    <row r="14" spans="1:20" ht="15" customHeight="1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</row>
    <row r="15" spans="1:20" ht="15" customHeight="1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</row>
    <row r="16" spans="1:20" ht="15" customHeight="1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</row>
    <row r="17" spans="2:13" ht="15" customHeight="1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</row>
    <row r="18" spans="2:13" ht="15" customHeight="1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</row>
    <row r="19" spans="2:13" ht="15" customHeight="1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</row>
    <row r="20" spans="2:13" ht="1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2:13" ht="15" customHeight="1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</row>
    <row r="22" spans="2:13" ht="15" customHeight="1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pans="2:13" ht="15" customHeight="1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2:13" ht="15" customHeight="1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2:13" ht="15" customHeight="1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spans="2:13" ht="15" customHeight="1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2:13" ht="15" customHeight="1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</row>
    <row r="28" spans="2:13" ht="15" customHeight="1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2:13" ht="1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2:13" ht="15" customHeight="1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2:13" ht="15" customHeight="1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spans="2:13" ht="15" customHeight="1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2:13" ht="15" customHeight="1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2:13" ht="15" customHeight="1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2:13" ht="15" customHeight="1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</row>
    <row r="36" spans="2:13" ht="15" customHeight="1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</row>
    <row r="37" spans="2:13" ht="15" customHeight="1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pans="2:13" ht="15" customHeight="1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2:13" ht="15" customHeight="1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2:13" ht="15" customHeight="1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pans="2:13" ht="15" customHeight="1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2:13" ht="15" customHeight="1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</row>
    <row r="43" spans="2:13" ht="15" customHeight="1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</row>
    <row r="44" spans="2:13" ht="15" customHeight="1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</row>
    <row r="45" spans="2:13" ht="15" customHeight="1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</row>
    <row r="46" spans="2:13" ht="15" customHeight="1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</row>
    <row r="47" spans="2:13" ht="15" customHeight="1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2:13" ht="15" customHeight="1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2:13" ht="15" customHeight="1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</row>
    <row r="50" spans="2:13" ht="15" customHeight="1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2:13" ht="15" customHeight="1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</row>
    <row r="52" spans="2:13" ht="15" customHeight="1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pans="2:13" ht="15" customHeight="1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</row>
    <row r="54" spans="2:13" ht="15" customHeight="1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</row>
    <row r="55" spans="2:13" ht="15" customHeight="1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2:13" ht="15" customHeight="1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</row>
    <row r="57" spans="2:13" ht="15" customHeight="1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</row>
    <row r="58" spans="2:13" ht="15" customHeight="1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</row>
    <row r="59" spans="2:13" ht="15" customHeight="1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</row>
    <row r="60" spans="2:13" ht="15" customHeight="1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</row>
    <row r="61" spans="2:13" ht="15" customHeight="1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</row>
    <row r="62" spans="2:13" ht="15" customHeight="1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</row>
    <row r="63" spans="2:13" ht="15" customHeight="1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</row>
    <row r="64" spans="2:13" ht="15" customHeight="1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</row>
    <row r="65" spans="2:13" ht="15" customHeight="1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</row>
    <row r="66" spans="2:13" ht="15" customHeight="1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</row>
    <row r="67" spans="2:13" ht="15" customHeight="1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</row>
    <row r="68" spans="2:13" ht="15" customHeight="1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</row>
    <row r="69" spans="2:13" ht="15" customHeight="1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</row>
    <row r="70" spans="2:13" ht="15" customHeight="1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</row>
    <row r="71" spans="2:13" ht="15" customHeight="1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2:13" ht="15" customHeight="1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</row>
    <row r="73" spans="2:13" ht="15" customHeight="1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</row>
    <row r="74" spans="2:13" ht="15" customHeight="1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</row>
    <row r="75" spans="2:13" ht="15" customHeight="1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</row>
    <row r="76" spans="2:13" ht="15" customHeight="1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</row>
    <row r="77" spans="2:13" ht="15" customHeight="1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</row>
    <row r="78" spans="2:13" ht="15" customHeight="1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</row>
    <row r="79" spans="2:13" ht="15" customHeight="1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</row>
    <row r="80" spans="2:13" ht="15" customHeight="1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</row>
    <row r="81" spans="2:13" ht="15" customHeight="1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</row>
    <row r="82" spans="2:13" ht="15" customHeight="1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</row>
    <row r="83" spans="2:13" ht="15" customHeight="1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</row>
    <row r="84" spans="2:13" ht="15" customHeight="1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</row>
    <row r="85" spans="2:13" ht="15" customHeight="1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</row>
    <row r="86" spans="2:13" ht="15" customHeight="1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</row>
    <row r="87" spans="2:13" ht="15" customHeight="1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2:13" ht="15" customHeight="1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</row>
    <row r="89" spans="2:13" ht="15" customHeight="1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</row>
    <row r="90" spans="2:13" ht="15" customHeight="1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</row>
    <row r="91" spans="2:13" ht="15" customHeight="1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</row>
    <row r="92" spans="2:13" ht="15" customHeight="1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</row>
    <row r="93" spans="2:13" ht="15" customHeight="1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</row>
    <row r="94" spans="2:13" ht="15" customHeight="1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</row>
    <row r="95" spans="2:13" ht="15" customHeight="1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</row>
    <row r="96" spans="2:13" ht="15" customHeight="1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</row>
    <row r="97" spans="2:13" ht="15" customHeight="1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</row>
    <row r="98" spans="2:13" ht="15" customHeight="1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</row>
    <row r="99" spans="2:13" ht="15" customHeight="1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</row>
    <row r="100" spans="2:13" ht="15" customHeight="1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</row>
    <row r="101" spans="2:13" ht="15" customHeight="1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</row>
    <row r="102" spans="2:13" ht="15" customHeight="1"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</row>
    <row r="103" spans="2:13" ht="15" customHeight="1"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2:13" ht="15" customHeight="1"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</row>
    <row r="105" spans="2:13" ht="15" customHeight="1"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</row>
    <row r="106" spans="2:13" ht="15" customHeight="1"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</row>
    <row r="107" spans="2:13" ht="15" customHeight="1"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</row>
    <row r="108" spans="2:13" ht="15" customHeight="1"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</row>
    <row r="109" spans="2:13" ht="15" customHeight="1"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</row>
    <row r="110" spans="2:13" ht="15" customHeight="1"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</row>
    <row r="111" spans="2:13" ht="15" customHeight="1"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</row>
    <row r="112" spans="2:13" ht="15" customHeight="1"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</row>
    <row r="113" spans="2:13" ht="15" customHeight="1"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</row>
    <row r="114" spans="2:13" ht="15" customHeight="1"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</row>
    <row r="115" spans="2:13" ht="15" customHeight="1"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</row>
    <row r="116" spans="2:13" ht="15" customHeight="1"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</row>
    <row r="117" spans="2:13" ht="15" customHeight="1"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</row>
    <row r="118" spans="2:13" ht="15" customHeight="1"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</row>
    <row r="119" spans="2:13" ht="15" customHeight="1"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spans="2:13" ht="15" customHeight="1"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</row>
    <row r="121" spans="2:13" ht="15" customHeight="1"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</row>
    <row r="122" spans="2:13" ht="15" customHeight="1"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</row>
    <row r="123" spans="2:13" ht="15" customHeight="1"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</row>
    <row r="124" spans="2:13" ht="15" customHeight="1"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</row>
    <row r="125" spans="2:13" ht="15" customHeight="1"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</row>
    <row r="126" spans="2:13" ht="15" customHeight="1"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</row>
    <row r="127" spans="2:13" ht="15" customHeight="1"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</row>
    <row r="128" spans="2:13" ht="15" customHeight="1"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</row>
    <row r="129" spans="2:13" ht="15" customHeight="1"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</row>
    <row r="130" spans="2:13" ht="15" customHeight="1"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</row>
    <row r="131" spans="2:13" ht="15" customHeight="1"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</row>
    <row r="132" spans="2:13" ht="15" customHeight="1"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</row>
    <row r="133" spans="2:13" ht="15" customHeight="1"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</row>
    <row r="134" spans="2:13" ht="15" customHeight="1"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</row>
    <row r="135" spans="2:13" ht="15" customHeight="1"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2:13" ht="15" customHeight="1"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</row>
    <row r="137" spans="2:13" ht="15" customHeight="1"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2:13" ht="15" customHeight="1"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</row>
    <row r="139" spans="2:13" ht="15" customHeight="1"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</row>
    <row r="140" spans="2:13" ht="15" customHeight="1"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</row>
    <row r="141" spans="2:13" ht="15" customHeight="1"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</row>
    <row r="142" spans="2:13" ht="15" customHeight="1"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</row>
    <row r="143" spans="2:13" ht="15" customHeight="1"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</row>
    <row r="144" spans="2:13" ht="15" customHeight="1"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</row>
    <row r="145" spans="2:13" ht="15" customHeight="1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</row>
    <row r="146" spans="2:13" ht="15" customHeight="1"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</row>
    <row r="147" spans="2:13" ht="15" customHeight="1"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</row>
    <row r="148" spans="2:13" ht="15" customHeight="1"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</row>
    <row r="149" spans="2:13" ht="15" customHeight="1"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</row>
    <row r="150" spans="2:13" ht="15" customHeight="1"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</row>
    <row r="151" spans="2:13" ht="15" customHeight="1"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</row>
    <row r="152" spans="2:13" ht="15" customHeight="1"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</row>
    <row r="153" spans="2:13" ht="15" customHeight="1"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</row>
    <row r="154" spans="2:13" ht="15" customHeight="1"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</row>
    <row r="155" spans="2:13" ht="15" customHeight="1"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</row>
    <row r="156" spans="2:13" ht="15" customHeight="1"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</row>
    <row r="157" spans="2:13" ht="15" customHeight="1"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</row>
    <row r="158" spans="2:13" ht="15" customHeight="1"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</row>
    <row r="159" spans="2:13" ht="15" customHeight="1"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</row>
    <row r="160" spans="2:13" ht="15" customHeight="1"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</row>
    <row r="161" spans="2:13" ht="15" customHeight="1"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</row>
    <row r="162" spans="2:13" ht="15" customHeight="1"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</row>
    <row r="163" spans="2:13" ht="15" customHeight="1"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</row>
    <row r="164" spans="2:13" ht="15" customHeight="1"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</row>
    <row r="165" spans="2:13" ht="15" customHeight="1"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</row>
    <row r="166" spans="2:13" ht="15" customHeight="1"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</row>
    <row r="167" spans="2:13" ht="15" customHeight="1"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spans="2:13" ht="15" customHeight="1"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</row>
    <row r="169" spans="2:13" ht="15" customHeight="1"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</row>
    <row r="170" spans="2:13" ht="15" customHeight="1"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</row>
    <row r="171" spans="2:13" ht="15" customHeight="1"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</row>
    <row r="172" spans="2:13" ht="15" customHeight="1"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</row>
    <row r="173" spans="2:13" ht="15" customHeight="1"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</row>
    <row r="174" spans="2:13" ht="15" customHeight="1"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</row>
    <row r="175" spans="2:13" ht="15" customHeight="1"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</row>
    <row r="176" spans="2:13" ht="15" customHeight="1"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</row>
    <row r="177" spans="2:13" ht="15" customHeight="1"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</row>
    <row r="178" spans="2:13" ht="15" customHeight="1"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</row>
    <row r="179" spans="2:13" ht="15" customHeight="1"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</row>
    <row r="180" spans="2:13" ht="15" customHeight="1"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</row>
    <row r="181" spans="2:13" ht="15" customHeight="1"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</row>
    <row r="182" spans="2:13" ht="15" customHeight="1"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</row>
    <row r="183" spans="2:13" ht="15" customHeight="1"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</row>
    <row r="184" spans="2:13" ht="15" customHeight="1"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</row>
    <row r="185" spans="2:13" ht="15" customHeight="1"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</row>
    <row r="186" spans="2:13" ht="15" customHeight="1"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</row>
    <row r="187" spans="2:13" ht="15" customHeight="1"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</row>
    <row r="188" spans="2:13" ht="15" customHeight="1"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</row>
    <row r="189" spans="2:13" ht="15" customHeight="1"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</row>
    <row r="190" spans="2:13" ht="15" customHeight="1"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</row>
    <row r="191" spans="2:13" ht="15" customHeight="1"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</row>
    <row r="192" spans="2:13" ht="15" customHeight="1"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</row>
    <row r="193" spans="2:13" ht="15" customHeight="1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</row>
    <row r="194" spans="2:13" ht="15" customHeight="1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</row>
    <row r="195" spans="2:13" ht="15" customHeight="1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</row>
    <row r="196" spans="2:13" ht="15" customHeight="1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</row>
    <row r="197" spans="2:13" ht="15" customHeight="1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</row>
    <row r="198" spans="2:13" ht="15" customHeight="1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</row>
    <row r="199" spans="2:13" ht="15" customHeight="1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</row>
    <row r="200" spans="2:13" ht="15" customHeight="1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</row>
    <row r="201" spans="2:13" ht="15" customHeight="1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</row>
    <row r="202" spans="2:13" ht="15" customHeight="1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</row>
    <row r="203" spans="2:13" ht="15" customHeight="1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</row>
    <row r="204" spans="2:13" ht="15" customHeight="1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</row>
    <row r="205" spans="2:13" ht="15" customHeight="1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</row>
    <row r="206" spans="2:13" ht="15" customHeight="1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</row>
    <row r="207" spans="2:13" ht="15" customHeight="1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</row>
    <row r="208" spans="2:13" ht="15" customHeight="1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</row>
    <row r="209" spans="2:13" ht="15" customHeight="1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</row>
    <row r="210" spans="2:13" ht="15" customHeight="1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</row>
    <row r="211" spans="2:13" ht="15" customHeight="1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</row>
    <row r="212" spans="2:13" ht="15" customHeight="1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</row>
    <row r="213" spans="2:13" ht="15" customHeight="1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</row>
    <row r="214" spans="2:13" ht="15" customHeight="1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</row>
    <row r="215" spans="2:13" ht="15" customHeight="1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</row>
    <row r="216" spans="2:13" ht="15" customHeight="1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</row>
    <row r="217" spans="2:13" ht="15" customHeight="1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</row>
    <row r="218" spans="2:13" ht="15" customHeight="1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</row>
    <row r="219" spans="2:13" ht="15" customHeight="1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</row>
    <row r="220" spans="2:13" ht="15" customHeight="1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</row>
    <row r="221" spans="2:13" ht="15" customHeight="1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</row>
    <row r="222" spans="2:13" ht="15" customHeight="1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</row>
    <row r="223" spans="2:13" ht="15" customHeight="1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</row>
    <row r="224" spans="2:13" ht="15" customHeight="1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</row>
    <row r="225" spans="2:13" ht="15" customHeight="1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</row>
    <row r="226" spans="2:13" ht="15" customHeight="1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</row>
    <row r="227" spans="2:13" ht="15" customHeight="1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</row>
    <row r="228" spans="2:13" ht="15" customHeight="1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</row>
    <row r="229" spans="2:13" ht="15" customHeight="1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</row>
    <row r="230" spans="2:13" ht="15" customHeight="1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</row>
    <row r="231" spans="2:13" ht="15" customHeight="1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</row>
    <row r="232" spans="2:13" ht="15" customHeight="1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</row>
    <row r="233" spans="2:13" ht="15" customHeight="1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</row>
    <row r="234" spans="2:13" ht="15" customHeight="1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</row>
    <row r="235" spans="2:13" ht="15" customHeight="1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</row>
    <row r="236" spans="2:13" ht="15" customHeight="1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</row>
    <row r="237" spans="2:13" ht="15" customHeight="1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</row>
    <row r="238" spans="2:13" ht="15" customHeight="1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</row>
    <row r="239" spans="2:13" ht="15" customHeight="1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</row>
    <row r="240" spans="2:13" ht="15" customHeight="1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</row>
    <row r="241" spans="2:13" ht="15" customHeight="1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</row>
    <row r="242" spans="2:13" ht="15" customHeight="1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</row>
    <row r="243" spans="2:13" ht="15" customHeight="1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</row>
    <row r="244" spans="2:13" ht="15" customHeight="1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</row>
    <row r="245" spans="2:13" ht="15" customHeight="1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</row>
    <row r="246" spans="2:13" ht="15" customHeight="1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</row>
    <row r="247" spans="2:13" ht="15" customHeight="1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</row>
    <row r="248" spans="2:13" ht="15" customHeight="1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</row>
    <row r="249" spans="2:13" ht="15" customHeight="1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</row>
    <row r="250" spans="2:13" ht="15" customHeight="1"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</row>
    <row r="251" spans="2:13" ht="15" customHeight="1"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</row>
    <row r="252" spans="2:13" ht="15" customHeight="1"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</row>
    <row r="253" spans="2:13" ht="15" customHeight="1"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</row>
    <row r="254" spans="2:13" ht="15" customHeight="1"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</row>
    <row r="255" spans="2:13" ht="15" customHeight="1"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</row>
    <row r="256" spans="2:13" ht="15" customHeight="1"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</row>
    <row r="257" spans="2:13" ht="15" customHeight="1"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</row>
    <row r="258" spans="2:13" ht="15" customHeight="1"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</row>
    <row r="259" spans="2:13" ht="15" customHeight="1"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</row>
    <row r="260" spans="2:13" ht="15" customHeight="1"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</row>
    <row r="261" spans="2:13" ht="15" customHeight="1"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</row>
    <row r="262" spans="2:13" ht="15" customHeight="1"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</row>
    <row r="263" spans="2:13" ht="15" customHeight="1"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</row>
    <row r="264" spans="2:13" ht="15" customHeight="1"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</row>
    <row r="265" spans="2:13" ht="15" customHeight="1"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</row>
    <row r="266" spans="2:13" ht="15" customHeight="1"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</row>
  </sheetData>
  <phoneticPr fontId="1" type="noConversion"/>
  <dataValidations count="10">
    <dataValidation allowBlank="1" showInputMessage="1" showErrorMessage="1" promptTitle="확정여부" prompt="&quot;확정&quot;입력시 주문조회sheet에서 계산집계를 합니다_x000a_&quot;취소&quot;입력시 주문조회sheet에서 계산되지 않습니다" sqref="K1" xr:uid="{CB2CCA11-4EFC-4C4F-9864-C2CCC3C1B181}"/>
    <dataValidation allowBlank="1" showInputMessage="1" showErrorMessage="1" promptTitle="금액" prompt="자동계산 됩니다" sqref="J1" xr:uid="{21329103-C08E-4ECD-BB66-86CF01411805}"/>
    <dataValidation allowBlank="1" showInputMessage="1" showErrorMessage="1" promptTitle="수량" prompt="필요한 수량을 입력해 주세요" sqref="I1" xr:uid="{29D143EC-45CF-41B0-8C72-645D56806DFF}"/>
    <dataValidation allowBlank="1" showInputMessage="1" showErrorMessage="1" promptTitle="단가" prompt="상품자료sheet에서 자동복사해 옵니다_x000a_납기일기준 최근에 등록된 단가를 복사해 옵니다" sqref="H1" xr:uid="{1B76CA49-AEA1-4124-96D0-C973FD1CA320}"/>
    <dataValidation allowBlank="1" showInputMessage="1" showErrorMessage="1" promptTitle="돈육가로" prompt="절단할 고기의 가로 길이 크기를 입력해 주세요_x000a_입력단위는 mm입니다" sqref="G1" xr:uid="{7520BE34-B81B-4D17-8359-EB03CA9C6CA9}"/>
    <dataValidation allowBlank="1" showInputMessage="1" showErrorMessage="1" promptTitle="식품속성" prompt="돈육의 경우 &quot;식품사용용도 및 속성&quot;을 선택하세요_x000a_만일 해당속성이 없을 경우 &quot;상품자료&quot;sheet에 추가입력 가능합니다  " sqref="E1:F1" xr:uid="{DE599AFB-9BD7-4FCA-B133-C03DE1F60222}"/>
    <dataValidation allowBlank="1" showInputMessage="1" showErrorMessage="1" promptTitle="상품" prompt="발주하시고자 하는 친환경 품목을 선택하세요" sqref="D1" xr:uid="{BC022403-28D8-4D17-8305-9979B2AF9D3C}"/>
    <dataValidation allowBlank="1" showInputMessage="1" showErrorMessage="1" promptTitle="식사시간" prompt="일반적인 경우 &quot;공통&quot;을 선택하시고_x000a_기타 경우 &quot;아침&quot;,&quot;점심&quot;,&quot;저녁&quot;을 선택하세요" sqref="C1" xr:uid="{237684FC-2D9F-48B2-AFC1-EF2CD77EF9C1}"/>
    <dataValidation allowBlank="1" showInputMessage="1" showErrorMessage="1" promptTitle="주문처" prompt="드롭박스를 선택하시거나 기관명을 오타없이 정확하게 입력하세요" sqref="B1" xr:uid="{640FA4B8-4752-4C98-8ECD-16632ED677CD}"/>
    <dataValidation allowBlank="1" showInputMessage="1" showErrorMessage="1" promptTitle="납기일" prompt="작성예 2021-11-1_x000a_토,일요일은 입력제한이 걸려있습니다" sqref="A1" xr:uid="{1EF8E1EE-1ABC-4685-B62A-994636863B7A}"/>
  </dataValidations>
  <pageMargins left="0.7" right="0.7" top="0.75" bottom="0.75" header="0.3" footer="0.3"/>
  <pageSetup paperSize="9"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K55"/>
  <sheetViews>
    <sheetView topLeftCell="C1" zoomScale="90" zoomScaleNormal="90" workbookViewId="0">
      <selection activeCell="S7" sqref="S7"/>
    </sheetView>
  </sheetViews>
  <sheetFormatPr defaultRowHeight="16.5"/>
  <cols>
    <col min="1" max="1" width="1.75" customWidth="1"/>
    <col min="2" max="2" width="11" customWidth="1"/>
    <col min="3" max="3" width="17.125" customWidth="1"/>
    <col min="4" max="4" width="13.5" customWidth="1"/>
    <col min="5" max="6" width="11" customWidth="1"/>
    <col min="7" max="7" width="2.25" customWidth="1"/>
    <col min="8" max="8" width="8.125" customWidth="1"/>
    <col min="9" max="9" width="11" customWidth="1"/>
    <col min="10" max="10" width="5.125" style="121" customWidth="1"/>
    <col min="11" max="11" width="12.25" style="13" customWidth="1"/>
    <col min="12" max="12" width="9.375" style="159" customWidth="1"/>
    <col min="13" max="13" width="12.75" style="159" customWidth="1"/>
    <col min="14" max="14" width="50.75" style="13" customWidth="1"/>
    <col min="15" max="15" width="21.125" style="13" customWidth="1"/>
    <col min="16" max="17" width="25.875" style="13" customWidth="1"/>
    <col min="18" max="18" width="4.5" style="13" customWidth="1"/>
    <col min="19" max="20" width="6" style="13" customWidth="1"/>
    <col min="21" max="21" width="1.5" customWidth="1"/>
    <col min="22" max="22" width="10" customWidth="1"/>
    <col min="23" max="23" width="1.5" customWidth="1"/>
    <col min="24" max="24" width="15.125" customWidth="1"/>
    <col min="25" max="25" width="1.75" customWidth="1"/>
    <col min="26" max="26" width="10.375" style="13" customWidth="1"/>
    <col min="27" max="27" width="13.5" style="13" customWidth="1"/>
    <col min="28" max="29" width="18.625" style="13" customWidth="1"/>
    <col min="30" max="30" width="3.75" style="13" customWidth="1"/>
    <col min="31" max="31" width="9" customWidth="1"/>
    <col min="32" max="32" width="1.375" customWidth="1"/>
    <col min="33" max="33" width="10.25" customWidth="1"/>
    <col min="34" max="34" width="1.75" customWidth="1"/>
    <col min="35" max="35" width="11.75" customWidth="1"/>
  </cols>
  <sheetData>
    <row r="1" spans="1:37" ht="8.25" customHeight="1" thickBot="1">
      <c r="A1" s="7"/>
      <c r="B1" s="7"/>
      <c r="C1" s="7"/>
      <c r="D1" s="7"/>
      <c r="E1" s="7"/>
      <c r="F1" s="7"/>
      <c r="G1" s="7"/>
      <c r="H1" s="7"/>
      <c r="I1" s="7"/>
      <c r="J1" s="120"/>
    </row>
    <row r="2" spans="1:37">
      <c r="A2" s="7"/>
      <c r="B2" s="8" t="s">
        <v>20</v>
      </c>
      <c r="C2" s="8" t="s">
        <v>59</v>
      </c>
      <c r="D2" s="8" t="s">
        <v>21</v>
      </c>
      <c r="E2" s="9" t="s">
        <v>23</v>
      </c>
      <c r="F2" s="9" t="s">
        <v>22</v>
      </c>
      <c r="G2" s="9"/>
      <c r="H2" s="176" t="s">
        <v>688</v>
      </c>
      <c r="I2" s="176" t="s">
        <v>689</v>
      </c>
      <c r="J2" s="147"/>
      <c r="K2" s="13" t="s">
        <v>27</v>
      </c>
      <c r="L2" s="159" t="s">
        <v>680</v>
      </c>
      <c r="M2" s="159" t="s">
        <v>495</v>
      </c>
      <c r="N2" s="13" t="s">
        <v>173</v>
      </c>
      <c r="O2" s="13" t="s">
        <v>174</v>
      </c>
      <c r="P2" s="13" t="s">
        <v>785</v>
      </c>
      <c r="Q2" s="13" t="s">
        <v>786</v>
      </c>
      <c r="R2" s="13" t="s">
        <v>673</v>
      </c>
      <c r="S2" s="13" t="s">
        <v>698</v>
      </c>
      <c r="T2" s="13" t="s">
        <v>699</v>
      </c>
      <c r="V2" s="13" t="s">
        <v>19</v>
      </c>
      <c r="X2" s="13" t="s">
        <v>60</v>
      </c>
      <c r="Z2" s="13" t="s">
        <v>70</v>
      </c>
      <c r="AA2" s="13" t="s">
        <v>524</v>
      </c>
      <c r="AB2" s="13" t="s">
        <v>525</v>
      </c>
      <c r="AC2" s="13" t="s">
        <v>526</v>
      </c>
      <c r="AE2" s="13" t="s">
        <v>160</v>
      </c>
      <c r="AG2" t="s">
        <v>66</v>
      </c>
      <c r="AI2" s="31" t="s">
        <v>13</v>
      </c>
      <c r="AJ2" s="32" t="s">
        <v>14</v>
      </c>
      <c r="AK2" s="33" t="s">
        <v>15</v>
      </c>
    </row>
    <row r="3" spans="1:37">
      <c r="A3" s="7"/>
      <c r="B3" s="10" t="s">
        <v>24</v>
      </c>
      <c r="C3" s="3" t="s">
        <v>6</v>
      </c>
      <c r="D3" s="11">
        <v>44197</v>
      </c>
      <c r="E3" s="16">
        <v>10</v>
      </c>
      <c r="F3" s="4">
        <v>41000</v>
      </c>
      <c r="G3" s="4"/>
      <c r="H3" s="4">
        <v>38950</v>
      </c>
      <c r="I3" s="4"/>
      <c r="J3" s="148">
        <v>1</v>
      </c>
      <c r="K3" s="25" t="s">
        <v>28</v>
      </c>
      <c r="L3" s="160"/>
      <c r="M3" s="160">
        <v>2458200268</v>
      </c>
      <c r="N3" s="13" t="s">
        <v>175</v>
      </c>
      <c r="O3" s="141" t="s">
        <v>193</v>
      </c>
      <c r="P3" s="141" t="s">
        <v>194</v>
      </c>
      <c r="Q3" s="141"/>
      <c r="R3" s="185" t="s">
        <v>700</v>
      </c>
      <c r="V3" s="14" t="s">
        <v>68</v>
      </c>
      <c r="X3" s="13" t="s">
        <v>65</v>
      </c>
      <c r="Z3" s="13" t="s">
        <v>140</v>
      </c>
      <c r="AA3" s="13" t="s">
        <v>534</v>
      </c>
      <c r="AE3" s="13" t="s">
        <v>452</v>
      </c>
      <c r="AG3" t="s">
        <v>677</v>
      </c>
      <c r="AI3" s="34" t="s">
        <v>6</v>
      </c>
      <c r="AJ3" s="12" t="s">
        <v>5</v>
      </c>
      <c r="AK3" s="35">
        <v>10</v>
      </c>
    </row>
    <row r="4" spans="1:37">
      <c r="A4" s="7"/>
      <c r="B4" s="10" t="s">
        <v>24</v>
      </c>
      <c r="C4" s="3" t="s">
        <v>7</v>
      </c>
      <c r="D4" s="11">
        <v>44197</v>
      </c>
      <c r="E4" s="17">
        <v>10</v>
      </c>
      <c r="F4" s="4">
        <v>37500</v>
      </c>
      <c r="G4" s="4"/>
      <c r="H4" s="4">
        <v>35650</v>
      </c>
      <c r="I4" s="4"/>
      <c r="J4" s="148">
        <v>2</v>
      </c>
      <c r="K4" s="25" t="s">
        <v>29</v>
      </c>
      <c r="L4" s="160"/>
      <c r="M4" s="160">
        <v>2378200423</v>
      </c>
      <c r="N4" s="14" t="s">
        <v>176</v>
      </c>
      <c r="O4" s="141" t="s">
        <v>195</v>
      </c>
      <c r="P4" s="141" t="s">
        <v>196</v>
      </c>
      <c r="Q4" s="141"/>
      <c r="R4" s="185" t="s">
        <v>729</v>
      </c>
      <c r="S4" s="140" t="s">
        <v>880</v>
      </c>
      <c r="T4" s="140"/>
      <c r="V4" s="14" t="s">
        <v>16</v>
      </c>
      <c r="X4" s="14" t="s">
        <v>61</v>
      </c>
      <c r="Z4" s="13" t="s">
        <v>142</v>
      </c>
      <c r="AA4" s="13" t="s">
        <v>523</v>
      </c>
      <c r="AE4" s="13" t="s">
        <v>453</v>
      </c>
      <c r="AG4" t="s">
        <v>679</v>
      </c>
      <c r="AI4" s="34" t="s">
        <v>7</v>
      </c>
      <c r="AJ4" s="12" t="s">
        <v>5</v>
      </c>
      <c r="AK4" s="35">
        <v>10</v>
      </c>
    </row>
    <row r="5" spans="1:37">
      <c r="A5" s="7"/>
      <c r="B5" s="10" t="s">
        <v>24</v>
      </c>
      <c r="C5" s="3" t="s">
        <v>26</v>
      </c>
      <c r="D5" s="11">
        <v>44197</v>
      </c>
      <c r="E5" s="17">
        <v>10</v>
      </c>
      <c r="F5" s="4">
        <v>42500</v>
      </c>
      <c r="G5" s="4"/>
      <c r="H5" s="4">
        <v>40375</v>
      </c>
      <c r="I5" s="4"/>
      <c r="J5" s="148">
        <v>3</v>
      </c>
      <c r="K5" s="25" t="s">
        <v>30</v>
      </c>
      <c r="L5" s="160"/>
      <c r="M5" s="160">
        <v>3158204700</v>
      </c>
      <c r="N5" s="14" t="s">
        <v>177</v>
      </c>
      <c r="O5" s="141" t="s">
        <v>197</v>
      </c>
      <c r="P5" s="141" t="s">
        <v>197</v>
      </c>
      <c r="Q5" s="141"/>
      <c r="R5" s="185" t="s">
        <v>784</v>
      </c>
      <c r="S5" s="140"/>
      <c r="V5" s="14" t="s">
        <v>17</v>
      </c>
      <c r="X5" s="14" t="s">
        <v>9</v>
      </c>
      <c r="Z5" s="13" t="s">
        <v>144</v>
      </c>
      <c r="AA5" s="13" t="s">
        <v>527</v>
      </c>
      <c r="AE5" s="13"/>
      <c r="AG5" t="s">
        <v>713</v>
      </c>
      <c r="AI5" s="34" t="s">
        <v>26</v>
      </c>
      <c r="AJ5" s="12" t="s">
        <v>25</v>
      </c>
      <c r="AK5" s="35">
        <v>10</v>
      </c>
    </row>
    <row r="6" spans="1:37">
      <c r="B6" s="10" t="s">
        <v>24</v>
      </c>
      <c r="C6" s="3" t="s">
        <v>10</v>
      </c>
      <c r="D6" s="11">
        <v>44197</v>
      </c>
      <c r="E6" s="18">
        <v>1</v>
      </c>
      <c r="F6" s="4">
        <v>50000</v>
      </c>
      <c r="G6" s="4"/>
      <c r="H6" s="4">
        <v>47500</v>
      </c>
      <c r="I6" s="4"/>
      <c r="J6" s="148">
        <v>4</v>
      </c>
      <c r="K6" s="25" t="s">
        <v>31</v>
      </c>
      <c r="L6" s="160"/>
      <c r="M6" s="160">
        <v>3178260595</v>
      </c>
      <c r="N6" s="14" t="s">
        <v>178</v>
      </c>
      <c r="O6" s="141" t="s">
        <v>198</v>
      </c>
      <c r="P6" s="141" t="s">
        <v>199</v>
      </c>
      <c r="Q6" s="141"/>
      <c r="R6" s="185" t="s">
        <v>764</v>
      </c>
      <c r="S6" s="140"/>
      <c r="T6" s="140"/>
      <c r="V6" s="14" t="s">
        <v>69</v>
      </c>
      <c r="X6" s="14" t="s">
        <v>62</v>
      </c>
      <c r="Z6" s="13" t="s">
        <v>146</v>
      </c>
      <c r="AA6" s="13" t="s">
        <v>528</v>
      </c>
      <c r="AE6" s="13"/>
      <c r="AG6" t="s">
        <v>714</v>
      </c>
      <c r="AI6" s="34" t="s">
        <v>10</v>
      </c>
      <c r="AJ6" s="12" t="s">
        <v>8</v>
      </c>
      <c r="AK6" s="35">
        <v>1</v>
      </c>
    </row>
    <row r="7" spans="1:37">
      <c r="B7" s="10" t="s">
        <v>24</v>
      </c>
      <c r="C7" s="3" t="s">
        <v>12</v>
      </c>
      <c r="D7" s="11">
        <v>44197</v>
      </c>
      <c r="E7" s="18">
        <v>1</v>
      </c>
      <c r="F7" s="175">
        <v>13880</v>
      </c>
      <c r="G7" s="175"/>
      <c r="H7" s="175">
        <v>13186</v>
      </c>
      <c r="I7" s="175"/>
      <c r="J7" s="148">
        <v>5</v>
      </c>
      <c r="K7" s="25" t="s">
        <v>32</v>
      </c>
      <c r="L7" s="160"/>
      <c r="M7" s="160">
        <v>3038204328</v>
      </c>
      <c r="N7" s="14" t="s">
        <v>179</v>
      </c>
      <c r="O7" s="141" t="s">
        <v>200</v>
      </c>
      <c r="P7" s="141" t="s">
        <v>201</v>
      </c>
      <c r="Q7" s="141"/>
      <c r="R7" s="14"/>
      <c r="S7" s="140" t="s">
        <v>910</v>
      </c>
      <c r="V7" s="14"/>
      <c r="X7" s="3" t="s">
        <v>94</v>
      </c>
      <c r="Z7" s="13" t="s">
        <v>157</v>
      </c>
      <c r="AA7" s="13" t="s">
        <v>521</v>
      </c>
      <c r="AE7" s="13"/>
      <c r="AI7" s="34" t="s">
        <v>12</v>
      </c>
      <c r="AJ7" s="12" t="s">
        <v>11</v>
      </c>
      <c r="AK7" s="35">
        <v>1</v>
      </c>
    </row>
    <row r="8" spans="1:37">
      <c r="B8" s="10" t="s">
        <v>24</v>
      </c>
      <c r="C8" s="3" t="s">
        <v>94</v>
      </c>
      <c r="D8" s="11">
        <v>44197</v>
      </c>
      <c r="E8" s="18">
        <v>10</v>
      </c>
      <c r="F8" s="4">
        <v>41000</v>
      </c>
      <c r="G8" s="4"/>
      <c r="H8" s="4">
        <v>38950</v>
      </c>
      <c r="I8" s="4"/>
      <c r="J8" s="148">
        <v>6</v>
      </c>
      <c r="K8" s="25" t="s">
        <v>33</v>
      </c>
      <c r="L8" s="160"/>
      <c r="M8" s="160">
        <v>3158203808</v>
      </c>
      <c r="N8" s="14" t="s">
        <v>180</v>
      </c>
      <c r="O8" s="141" t="s">
        <v>202</v>
      </c>
      <c r="P8" s="141" t="s">
        <v>202</v>
      </c>
      <c r="Q8" s="141"/>
      <c r="R8" s="14"/>
      <c r="X8" s="3" t="s">
        <v>117</v>
      </c>
      <c r="Z8" s="13" t="s">
        <v>382</v>
      </c>
      <c r="AA8" s="13" t="s">
        <v>532</v>
      </c>
      <c r="AE8" s="13"/>
      <c r="AI8" s="36" t="s">
        <v>94</v>
      </c>
      <c r="AJ8" s="12" t="s">
        <v>5</v>
      </c>
      <c r="AK8" s="35">
        <v>10</v>
      </c>
    </row>
    <row r="9" spans="1:37">
      <c r="B9" s="10" t="s">
        <v>24</v>
      </c>
      <c r="C9" s="3" t="s">
        <v>117</v>
      </c>
      <c r="D9" s="11">
        <v>44501</v>
      </c>
      <c r="E9" s="18">
        <v>1</v>
      </c>
      <c r="F9" s="4">
        <v>27900</v>
      </c>
      <c r="G9" s="4"/>
      <c r="H9" s="4">
        <v>26548</v>
      </c>
      <c r="I9" s="4"/>
      <c r="J9" s="148">
        <v>7</v>
      </c>
      <c r="K9" s="25" t="s">
        <v>34</v>
      </c>
      <c r="L9" s="160"/>
      <c r="M9" s="160">
        <v>3018213888</v>
      </c>
      <c r="N9" s="14" t="s">
        <v>181</v>
      </c>
      <c r="O9" s="141" t="s">
        <v>203</v>
      </c>
      <c r="P9" s="141" t="s">
        <v>204</v>
      </c>
      <c r="Q9" s="141"/>
      <c r="R9" s="185" t="s">
        <v>837</v>
      </c>
      <c r="X9" s="14" t="s">
        <v>119</v>
      </c>
      <c r="Z9" s="13" t="s">
        <v>384</v>
      </c>
      <c r="AE9" s="13"/>
      <c r="AI9" s="34" t="s">
        <v>117</v>
      </c>
      <c r="AJ9" s="12">
        <v>301101</v>
      </c>
      <c r="AK9" s="35">
        <v>1</v>
      </c>
    </row>
    <row r="10" spans="1:37">
      <c r="B10" s="10" t="s">
        <v>24</v>
      </c>
      <c r="C10" s="3" t="s">
        <v>119</v>
      </c>
      <c r="D10" s="11">
        <v>44501</v>
      </c>
      <c r="E10" s="18">
        <v>1</v>
      </c>
      <c r="F10" s="4">
        <v>27700</v>
      </c>
      <c r="G10" s="4"/>
      <c r="H10" s="4">
        <v>26445</v>
      </c>
      <c r="I10" s="4"/>
      <c r="J10" s="148">
        <v>8</v>
      </c>
      <c r="K10" s="25" t="s">
        <v>35</v>
      </c>
      <c r="L10" s="160"/>
      <c r="M10" s="160">
        <v>3178020153</v>
      </c>
      <c r="N10" s="14" t="s">
        <v>182</v>
      </c>
      <c r="O10" s="141" t="s">
        <v>205</v>
      </c>
      <c r="P10" s="141" t="s">
        <v>206</v>
      </c>
      <c r="Q10" s="141"/>
      <c r="R10" s="185" t="s">
        <v>769</v>
      </c>
      <c r="S10" s="140"/>
      <c r="X10" s="14" t="s">
        <v>121</v>
      </c>
      <c r="Z10" s="13" t="s">
        <v>400</v>
      </c>
      <c r="AA10" s="13" t="s">
        <v>547</v>
      </c>
      <c r="AC10" s="13" t="s">
        <v>545</v>
      </c>
      <c r="AE10" s="13"/>
      <c r="AI10" s="34" t="s">
        <v>119</v>
      </c>
      <c r="AJ10" s="12">
        <v>301102</v>
      </c>
      <c r="AK10" s="35">
        <v>1</v>
      </c>
    </row>
    <row r="11" spans="1:37">
      <c r="B11" s="10" t="s">
        <v>24</v>
      </c>
      <c r="C11" s="3" t="s">
        <v>121</v>
      </c>
      <c r="D11" s="11">
        <v>44501</v>
      </c>
      <c r="E11" s="18">
        <v>1</v>
      </c>
      <c r="F11" s="4">
        <v>14400</v>
      </c>
      <c r="G11" s="4"/>
      <c r="H11" s="4">
        <v>13735</v>
      </c>
      <c r="I11" s="4"/>
      <c r="J11" s="148">
        <v>9</v>
      </c>
      <c r="K11" s="25" t="s">
        <v>36</v>
      </c>
      <c r="L11" s="160"/>
      <c r="M11" s="160">
        <v>3158204262</v>
      </c>
      <c r="N11" s="14" t="s">
        <v>183</v>
      </c>
      <c r="O11" s="141" t="s">
        <v>207</v>
      </c>
      <c r="P11" s="141" t="s">
        <v>208</v>
      </c>
      <c r="Q11" s="141"/>
      <c r="R11" s="185" t="s">
        <v>764</v>
      </c>
      <c r="S11" s="140" t="s">
        <v>863</v>
      </c>
      <c r="T11" s="140"/>
      <c r="X11" s="14" t="s">
        <v>122</v>
      </c>
      <c r="Z11" s="13" t="s">
        <v>398</v>
      </c>
      <c r="AI11" s="34" t="s">
        <v>121</v>
      </c>
      <c r="AJ11" s="12">
        <v>301103</v>
      </c>
      <c r="AK11" s="35">
        <v>1</v>
      </c>
    </row>
    <row r="12" spans="1:37">
      <c r="B12" s="10" t="s">
        <v>24</v>
      </c>
      <c r="C12" s="3" t="s">
        <v>122</v>
      </c>
      <c r="D12" s="11">
        <v>44501</v>
      </c>
      <c r="E12" s="18">
        <v>1</v>
      </c>
      <c r="F12" s="4">
        <v>11400</v>
      </c>
      <c r="G12" s="4"/>
      <c r="H12" s="4">
        <v>10865</v>
      </c>
      <c r="I12" s="4"/>
      <c r="J12" s="148">
        <v>10</v>
      </c>
      <c r="K12" s="25" t="s">
        <v>37</v>
      </c>
      <c r="L12" s="160"/>
      <c r="M12" s="160">
        <v>3178001855</v>
      </c>
      <c r="N12" s="14" t="s">
        <v>184</v>
      </c>
      <c r="O12" s="141" t="s">
        <v>209</v>
      </c>
      <c r="P12" s="141" t="s">
        <v>210</v>
      </c>
      <c r="Q12" s="141"/>
      <c r="R12" s="185" t="s">
        <v>729</v>
      </c>
      <c r="S12" s="140" t="s">
        <v>833</v>
      </c>
      <c r="X12" s="30" t="s">
        <v>123</v>
      </c>
      <c r="Z12" s="13" t="s">
        <v>408</v>
      </c>
      <c r="AA12" s="13" t="s">
        <v>529</v>
      </c>
      <c r="AI12" s="34" t="s">
        <v>122</v>
      </c>
      <c r="AJ12" s="12">
        <v>301104</v>
      </c>
      <c r="AK12" s="35">
        <v>1</v>
      </c>
    </row>
    <row r="13" spans="1:37">
      <c r="B13" s="23" t="s">
        <v>24</v>
      </c>
      <c r="C13" s="27" t="s">
        <v>123</v>
      </c>
      <c r="D13" s="24">
        <v>44501</v>
      </c>
      <c r="E13" s="18">
        <v>1</v>
      </c>
      <c r="F13" s="4">
        <v>14400</v>
      </c>
      <c r="G13" s="4"/>
      <c r="H13" s="4">
        <v>13735</v>
      </c>
      <c r="I13" s="4"/>
      <c r="J13" s="148">
        <v>11</v>
      </c>
      <c r="K13" s="25" t="s">
        <v>38</v>
      </c>
      <c r="L13" s="160"/>
      <c r="M13" s="160">
        <v>3178013370</v>
      </c>
      <c r="N13" s="14" t="s">
        <v>185</v>
      </c>
      <c r="O13" s="141" t="s">
        <v>211</v>
      </c>
      <c r="P13" s="141" t="s">
        <v>212</v>
      </c>
      <c r="Q13" s="141"/>
      <c r="R13" s="185" t="s">
        <v>763</v>
      </c>
      <c r="U13" s="26"/>
      <c r="V13" s="26"/>
      <c r="W13" s="26"/>
      <c r="X13" s="30" t="s">
        <v>124</v>
      </c>
      <c r="Z13" s="13" t="s">
        <v>410</v>
      </c>
      <c r="AA13" s="140" t="s">
        <v>536</v>
      </c>
      <c r="AI13" s="37" t="s">
        <v>123</v>
      </c>
      <c r="AJ13" s="45">
        <v>301105</v>
      </c>
      <c r="AK13" s="35">
        <v>1</v>
      </c>
    </row>
    <row r="14" spans="1:37">
      <c r="B14" s="23" t="s">
        <v>24</v>
      </c>
      <c r="C14" s="27" t="s">
        <v>124</v>
      </c>
      <c r="D14" s="24">
        <v>44501</v>
      </c>
      <c r="E14" s="18">
        <v>1</v>
      </c>
      <c r="F14" s="4">
        <v>12800</v>
      </c>
      <c r="G14" s="4"/>
      <c r="H14" s="4">
        <v>12198</v>
      </c>
      <c r="I14" s="4"/>
      <c r="J14" s="148">
        <v>12</v>
      </c>
      <c r="K14" s="25" t="s">
        <v>39</v>
      </c>
      <c r="L14" s="160"/>
      <c r="M14" s="160">
        <v>3018210881</v>
      </c>
      <c r="N14" s="14" t="s">
        <v>186</v>
      </c>
      <c r="O14" s="141" t="s">
        <v>213</v>
      </c>
      <c r="P14" s="141" t="s">
        <v>214</v>
      </c>
      <c r="Q14" s="141"/>
      <c r="R14" s="185" t="s">
        <v>729</v>
      </c>
      <c r="S14" s="143" t="s">
        <v>888</v>
      </c>
      <c r="T14" s="25"/>
      <c r="U14" s="26"/>
      <c r="V14" s="26"/>
      <c r="W14" s="26"/>
      <c r="X14" s="30" t="s">
        <v>125</v>
      </c>
      <c r="Z14" s="13" t="s">
        <v>413</v>
      </c>
      <c r="AA14" s="13" t="s">
        <v>521</v>
      </c>
      <c r="AI14" s="37" t="s">
        <v>124</v>
      </c>
      <c r="AJ14" s="45">
        <v>301106</v>
      </c>
      <c r="AK14" s="35">
        <v>1</v>
      </c>
    </row>
    <row r="15" spans="1:37">
      <c r="B15" s="23" t="s">
        <v>24</v>
      </c>
      <c r="C15" s="27" t="s">
        <v>125</v>
      </c>
      <c r="D15" s="24">
        <v>44501</v>
      </c>
      <c r="E15" s="18">
        <v>1</v>
      </c>
      <c r="F15" s="4">
        <v>7700</v>
      </c>
      <c r="G15" s="4"/>
      <c r="H15" s="4">
        <v>7380</v>
      </c>
      <c r="I15" s="4"/>
      <c r="J15" s="148">
        <v>13</v>
      </c>
      <c r="K15" s="25" t="s">
        <v>40</v>
      </c>
      <c r="L15" s="174" t="s">
        <v>681</v>
      </c>
      <c r="M15" s="160">
        <v>3038302254</v>
      </c>
      <c r="N15" s="14" t="s">
        <v>810</v>
      </c>
      <c r="O15" s="71" t="s">
        <v>215</v>
      </c>
      <c r="P15" s="141" t="s">
        <v>216</v>
      </c>
      <c r="Q15" s="141" t="s">
        <v>801</v>
      </c>
      <c r="R15" s="186" t="s">
        <v>712</v>
      </c>
      <c r="S15" s="138" t="s">
        <v>859</v>
      </c>
      <c r="T15" s="138"/>
      <c r="U15" s="26"/>
      <c r="V15" s="26"/>
      <c r="W15" s="26"/>
      <c r="X15" s="30" t="s">
        <v>126</v>
      </c>
      <c r="Z15" s="13" t="s">
        <v>414</v>
      </c>
      <c r="AA15" s="13" t="s">
        <v>530</v>
      </c>
      <c r="AI15" s="37" t="s">
        <v>125</v>
      </c>
      <c r="AJ15" s="45">
        <v>301107</v>
      </c>
      <c r="AK15" s="35">
        <v>1</v>
      </c>
    </row>
    <row r="16" spans="1:37">
      <c r="B16" s="10" t="s">
        <v>24</v>
      </c>
      <c r="C16" s="27" t="s">
        <v>126</v>
      </c>
      <c r="D16" s="28">
        <v>44501</v>
      </c>
      <c r="E16" s="18">
        <v>1</v>
      </c>
      <c r="F16" s="29">
        <v>6000</v>
      </c>
      <c r="G16" s="29"/>
      <c r="H16" s="29">
        <v>5740</v>
      </c>
      <c r="I16" s="29"/>
      <c r="J16" s="148">
        <v>14</v>
      </c>
      <c r="K16" s="25" t="s">
        <v>41</v>
      </c>
      <c r="L16" s="188" t="s">
        <v>682</v>
      </c>
      <c r="M16" s="160">
        <v>3038302268</v>
      </c>
      <c r="N16" s="14" t="s">
        <v>187</v>
      </c>
      <c r="O16" s="71" t="s">
        <v>217</v>
      </c>
      <c r="P16" s="141" t="s">
        <v>216</v>
      </c>
      <c r="Q16" s="141" t="s">
        <v>216</v>
      </c>
      <c r="R16" s="186" t="s">
        <v>712</v>
      </c>
      <c r="S16" s="138" t="s">
        <v>837</v>
      </c>
      <c r="T16" s="138"/>
      <c r="U16" s="26"/>
      <c r="V16" s="26"/>
      <c r="W16" s="26"/>
      <c r="X16" s="30" t="s">
        <v>127</v>
      </c>
      <c r="Z16" s="13" t="s">
        <v>418</v>
      </c>
      <c r="AA16" s="13" t="s">
        <v>530</v>
      </c>
      <c r="AI16" s="37" t="s">
        <v>126</v>
      </c>
      <c r="AJ16" s="45">
        <v>301108</v>
      </c>
      <c r="AK16" s="35">
        <v>1</v>
      </c>
    </row>
    <row r="17" spans="2:37" ht="17.25" thickBot="1">
      <c r="B17" s="180" t="s">
        <v>24</v>
      </c>
      <c r="C17" s="181" t="s">
        <v>127</v>
      </c>
      <c r="D17" s="182">
        <v>44501</v>
      </c>
      <c r="E17" s="183">
        <v>1</v>
      </c>
      <c r="F17" s="184">
        <v>15400</v>
      </c>
      <c r="G17" s="4"/>
      <c r="H17" s="4">
        <v>14658</v>
      </c>
      <c r="I17" s="4"/>
      <c r="J17" s="148">
        <v>15</v>
      </c>
      <c r="K17" s="25" t="s">
        <v>42</v>
      </c>
      <c r="L17" s="187"/>
      <c r="M17" s="160">
        <v>3038302273</v>
      </c>
      <c r="N17" s="14" t="s">
        <v>706</v>
      </c>
      <c r="O17" s="141" t="s">
        <v>218</v>
      </c>
      <c r="P17" s="141" t="s">
        <v>219</v>
      </c>
      <c r="Q17" s="141" t="s">
        <v>219</v>
      </c>
      <c r="R17" s="186" t="s">
        <v>712</v>
      </c>
      <c r="S17" s="143"/>
      <c r="T17" s="25"/>
      <c r="U17" s="26"/>
      <c r="V17" s="26"/>
      <c r="W17" s="26"/>
      <c r="X17" s="26"/>
      <c r="Z17" s="13" t="s">
        <v>422</v>
      </c>
      <c r="AA17" s="13" t="s">
        <v>521</v>
      </c>
      <c r="AI17" s="37" t="s">
        <v>127</v>
      </c>
      <c r="AJ17" s="45">
        <v>301109</v>
      </c>
      <c r="AK17" s="35">
        <v>1</v>
      </c>
    </row>
    <row r="18" spans="2:37">
      <c r="B18" s="27" t="s">
        <v>24</v>
      </c>
      <c r="C18" s="3" t="s">
        <v>6</v>
      </c>
      <c r="D18" s="178">
        <v>44621</v>
      </c>
      <c r="E18" s="17">
        <v>10</v>
      </c>
      <c r="F18" s="4">
        <v>41000</v>
      </c>
      <c r="H18" s="4">
        <v>38950</v>
      </c>
      <c r="I18" s="12" t="s">
        <v>5</v>
      </c>
      <c r="J18" s="148">
        <v>16</v>
      </c>
      <c r="K18" s="25" t="s">
        <v>53</v>
      </c>
      <c r="L18" s="187" t="s">
        <v>682</v>
      </c>
      <c r="M18" s="160">
        <v>3158300754</v>
      </c>
      <c r="N18" s="14" t="s">
        <v>705</v>
      </c>
      <c r="O18" s="141" t="s">
        <v>220</v>
      </c>
      <c r="P18" s="141" t="s">
        <v>219</v>
      </c>
      <c r="Q18" s="141" t="s">
        <v>219</v>
      </c>
      <c r="R18" s="191" t="s">
        <v>712</v>
      </c>
      <c r="S18" s="143" t="s">
        <v>833</v>
      </c>
      <c r="T18" s="25"/>
      <c r="U18" s="26"/>
      <c r="V18" s="26"/>
      <c r="W18" s="26"/>
      <c r="X18" s="26"/>
      <c r="Z18" s="13" t="s">
        <v>424</v>
      </c>
      <c r="AA18" s="13" t="s">
        <v>522</v>
      </c>
      <c r="AI18" s="38"/>
      <c r="AJ18" s="7"/>
      <c r="AK18" s="39"/>
    </row>
    <row r="19" spans="2:37">
      <c r="B19" s="27" t="s">
        <v>24</v>
      </c>
      <c r="C19" s="3" t="s">
        <v>7</v>
      </c>
      <c r="D19" s="178">
        <v>44621</v>
      </c>
      <c r="E19" s="17">
        <v>10</v>
      </c>
      <c r="F19" s="4">
        <v>37500</v>
      </c>
      <c r="I19" s="12"/>
      <c r="J19" s="148">
        <v>17</v>
      </c>
      <c r="K19" s="25" t="s">
        <v>43</v>
      </c>
      <c r="L19" s="188" t="s">
        <v>682</v>
      </c>
      <c r="M19" s="160">
        <v>3038302313</v>
      </c>
      <c r="N19" s="14" t="s">
        <v>768</v>
      </c>
      <c r="O19" s="141" t="s">
        <v>221</v>
      </c>
      <c r="P19" s="192" t="s">
        <v>767</v>
      </c>
      <c r="Q19" s="192" t="s">
        <v>767</v>
      </c>
      <c r="R19" s="186" t="s">
        <v>769</v>
      </c>
      <c r="S19" s="143" t="s">
        <v>833</v>
      </c>
      <c r="T19" s="25"/>
      <c r="U19" s="26"/>
      <c r="V19" s="26"/>
      <c r="W19" s="26"/>
      <c r="X19" s="26"/>
      <c r="Z19" s="13" t="s">
        <v>426</v>
      </c>
      <c r="AA19" s="13" t="s">
        <v>521</v>
      </c>
      <c r="AI19" s="38"/>
      <c r="AJ19" s="7"/>
      <c r="AK19" s="39"/>
    </row>
    <row r="20" spans="2:37">
      <c r="B20" s="27" t="s">
        <v>24</v>
      </c>
      <c r="C20" s="3" t="s">
        <v>26</v>
      </c>
      <c r="D20" s="178">
        <v>44621</v>
      </c>
      <c r="E20" s="17">
        <v>10</v>
      </c>
      <c r="F20" s="4">
        <v>42500</v>
      </c>
      <c r="H20" s="4">
        <v>40375</v>
      </c>
      <c r="I20" s="12" t="s">
        <v>25</v>
      </c>
      <c r="J20" s="148">
        <v>18</v>
      </c>
      <c r="K20" s="25" t="s">
        <v>44</v>
      </c>
      <c r="L20" s="187" t="s">
        <v>681</v>
      </c>
      <c r="M20" s="160">
        <v>3158301826</v>
      </c>
      <c r="N20" s="14" t="s">
        <v>812</v>
      </c>
      <c r="O20" s="71" t="s">
        <v>222</v>
      </c>
      <c r="P20" s="141" t="s">
        <v>223</v>
      </c>
      <c r="Q20" s="13" t="s">
        <v>818</v>
      </c>
      <c r="R20" s="191" t="s">
        <v>701</v>
      </c>
      <c r="S20" s="143" t="s">
        <v>819</v>
      </c>
      <c r="T20" s="25"/>
      <c r="U20" s="26"/>
      <c r="V20" s="26"/>
      <c r="W20" s="26"/>
      <c r="X20" s="26"/>
      <c r="Z20" s="13" t="s">
        <v>432</v>
      </c>
      <c r="AA20" s="13" t="s">
        <v>531</v>
      </c>
      <c r="AI20" s="38"/>
      <c r="AJ20" s="7"/>
      <c r="AK20" s="39"/>
    </row>
    <row r="21" spans="2:37">
      <c r="B21" s="27" t="s">
        <v>24</v>
      </c>
      <c r="C21" s="3" t="s">
        <v>10</v>
      </c>
      <c r="D21" s="178">
        <v>44621</v>
      </c>
      <c r="E21" s="18">
        <v>1</v>
      </c>
      <c r="F21" s="69">
        <v>46200</v>
      </c>
      <c r="G21" s="26"/>
      <c r="H21" s="69">
        <v>44000</v>
      </c>
      <c r="I21" s="12" t="s">
        <v>8</v>
      </c>
      <c r="J21" s="148">
        <v>19</v>
      </c>
      <c r="K21" s="25" t="s">
        <v>45</v>
      </c>
      <c r="L21" s="188" t="s">
        <v>681</v>
      </c>
      <c r="M21" s="160">
        <v>3158300564</v>
      </c>
      <c r="N21" s="14" t="s">
        <v>188</v>
      </c>
      <c r="O21" s="26" t="s">
        <v>224</v>
      </c>
      <c r="P21" s="141" t="s">
        <v>225</v>
      </c>
      <c r="Q21" s="141" t="s">
        <v>225</v>
      </c>
      <c r="R21" s="191" t="s">
        <v>763</v>
      </c>
      <c r="S21" s="143" t="s">
        <v>819</v>
      </c>
      <c r="T21" s="25"/>
      <c r="U21" s="26"/>
      <c r="V21" s="26"/>
      <c r="W21" s="26"/>
      <c r="X21" s="26"/>
      <c r="Z21" s="13" t="s">
        <v>434</v>
      </c>
      <c r="AA21" s="13" t="s">
        <v>537</v>
      </c>
      <c r="AI21" s="38"/>
      <c r="AJ21" s="7"/>
      <c r="AK21" s="39"/>
    </row>
    <row r="22" spans="2:37">
      <c r="B22" s="27" t="s">
        <v>24</v>
      </c>
      <c r="C22" s="3" t="s">
        <v>12</v>
      </c>
      <c r="D22" s="178">
        <v>44621</v>
      </c>
      <c r="E22" s="18">
        <v>1</v>
      </c>
      <c r="F22" s="69">
        <v>13880</v>
      </c>
      <c r="H22" s="69">
        <v>12250</v>
      </c>
      <c r="I22" s="12" t="s">
        <v>11</v>
      </c>
      <c r="J22" s="148">
        <v>20</v>
      </c>
      <c r="K22" s="25" t="s">
        <v>46</v>
      </c>
      <c r="L22" s="187" t="s">
        <v>681</v>
      </c>
      <c r="M22" s="160">
        <v>3158300619</v>
      </c>
      <c r="N22" s="14" t="s">
        <v>825</v>
      </c>
      <c r="O22" s="141" t="s">
        <v>226</v>
      </c>
      <c r="P22" s="141" t="s">
        <v>227</v>
      </c>
      <c r="Q22" s="141" t="s">
        <v>227</v>
      </c>
      <c r="R22" s="141"/>
      <c r="S22" s="143" t="s">
        <v>805</v>
      </c>
      <c r="T22" s="143"/>
      <c r="U22" s="26"/>
      <c r="V22" s="26"/>
      <c r="W22" s="26"/>
      <c r="X22" s="26"/>
      <c r="Z22" s="13" t="s">
        <v>438</v>
      </c>
      <c r="AA22" s="13" t="s">
        <v>533</v>
      </c>
      <c r="AI22" s="38"/>
      <c r="AJ22" s="7"/>
      <c r="AK22" s="39"/>
    </row>
    <row r="23" spans="2:37">
      <c r="B23" s="27" t="s">
        <v>24</v>
      </c>
      <c r="C23" s="3" t="s">
        <v>94</v>
      </c>
      <c r="D23" s="178">
        <v>44621</v>
      </c>
      <c r="E23" s="18">
        <v>10</v>
      </c>
      <c r="F23" s="4">
        <v>41000</v>
      </c>
      <c r="H23" s="4">
        <v>38950</v>
      </c>
      <c r="I23" s="12" t="s">
        <v>5</v>
      </c>
      <c r="J23" s="148">
        <v>21</v>
      </c>
      <c r="K23" s="25" t="s">
        <v>47</v>
      </c>
      <c r="L23" s="187" t="s">
        <v>682</v>
      </c>
      <c r="M23" s="160">
        <v>3158300680</v>
      </c>
      <c r="N23" s="14" t="s">
        <v>860</v>
      </c>
      <c r="O23" s="141" t="s">
        <v>228</v>
      </c>
      <c r="P23" s="141" t="s">
        <v>227</v>
      </c>
      <c r="Q23" s="141" t="s">
        <v>230</v>
      </c>
      <c r="R23" s="141"/>
      <c r="S23" s="143" t="s">
        <v>874</v>
      </c>
      <c r="T23" s="143"/>
      <c r="U23" s="26"/>
      <c r="V23" s="26"/>
      <c r="W23" s="26"/>
      <c r="X23" s="26"/>
      <c r="Z23" s="13" t="s">
        <v>470</v>
      </c>
      <c r="AA23" s="13" t="s">
        <v>521</v>
      </c>
      <c r="AI23" s="38"/>
      <c r="AJ23" s="7"/>
      <c r="AK23" s="39"/>
    </row>
    <row r="24" spans="2:37">
      <c r="B24" s="27" t="s">
        <v>24</v>
      </c>
      <c r="C24" s="3" t="s">
        <v>117</v>
      </c>
      <c r="D24" s="178">
        <v>44621</v>
      </c>
      <c r="E24" s="18">
        <v>1</v>
      </c>
      <c r="F24" s="4">
        <v>27900</v>
      </c>
      <c r="H24" s="4">
        <v>26548</v>
      </c>
      <c r="I24" s="12">
        <v>301101</v>
      </c>
      <c r="J24" s="148">
        <v>22</v>
      </c>
      <c r="K24" s="25" t="s">
        <v>48</v>
      </c>
      <c r="L24" s="188" t="s">
        <v>681</v>
      </c>
      <c r="M24" s="160">
        <v>3038302424</v>
      </c>
      <c r="N24" s="14" t="s">
        <v>811</v>
      </c>
      <c r="O24" s="141" t="s">
        <v>229</v>
      </c>
      <c r="P24" s="141" t="s">
        <v>230</v>
      </c>
      <c r="Q24" s="141" t="s">
        <v>223</v>
      </c>
      <c r="R24" s="186" t="s">
        <v>800</v>
      </c>
      <c r="S24" s="143" t="s">
        <v>800</v>
      </c>
      <c r="T24" s="25"/>
      <c r="U24" s="26"/>
      <c r="V24" s="26"/>
      <c r="W24" s="26"/>
      <c r="X24" s="26"/>
      <c r="Z24" s="13" t="s">
        <v>486</v>
      </c>
      <c r="AI24" s="38"/>
      <c r="AJ24" s="7"/>
      <c r="AK24" s="39"/>
    </row>
    <row r="25" spans="2:37">
      <c r="B25" s="27" t="s">
        <v>24</v>
      </c>
      <c r="C25" s="3" t="s">
        <v>119</v>
      </c>
      <c r="D25" s="178">
        <v>44621</v>
      </c>
      <c r="E25" s="18">
        <v>1</v>
      </c>
      <c r="F25" s="4">
        <v>27700</v>
      </c>
      <c r="H25" s="4">
        <v>26445</v>
      </c>
      <c r="I25" s="12">
        <v>301102</v>
      </c>
      <c r="J25" s="148">
        <v>23</v>
      </c>
      <c r="K25" s="25" t="s">
        <v>49</v>
      </c>
      <c r="L25" s="187" t="s">
        <v>682</v>
      </c>
      <c r="M25" s="160">
        <v>3158300598</v>
      </c>
      <c r="N25" s="14" t="s">
        <v>704</v>
      </c>
      <c r="O25" s="141" t="s">
        <v>231</v>
      </c>
      <c r="P25" s="141" t="s">
        <v>232</v>
      </c>
      <c r="Q25" s="141" t="s">
        <v>232</v>
      </c>
      <c r="R25" s="186" t="s">
        <v>702</v>
      </c>
      <c r="S25" s="143" t="s">
        <v>788</v>
      </c>
      <c r="T25" s="143"/>
      <c r="U25" s="26"/>
      <c r="V25" s="26"/>
      <c r="W25" s="26"/>
      <c r="X25" s="26"/>
      <c r="AI25" s="38"/>
      <c r="AJ25" s="7"/>
      <c r="AK25" s="39"/>
    </row>
    <row r="26" spans="2:37">
      <c r="B26" s="27" t="s">
        <v>24</v>
      </c>
      <c r="C26" s="3" t="s">
        <v>121</v>
      </c>
      <c r="D26" s="178">
        <v>44621</v>
      </c>
      <c r="E26" s="18">
        <v>1</v>
      </c>
      <c r="F26" s="4">
        <v>14400</v>
      </c>
      <c r="H26" s="4">
        <v>13735</v>
      </c>
      <c r="I26" s="12">
        <v>301103</v>
      </c>
      <c r="J26" s="148">
        <v>24</v>
      </c>
      <c r="K26" s="25" t="s">
        <v>50</v>
      </c>
      <c r="L26" s="187" t="s">
        <v>681</v>
      </c>
      <c r="M26" s="160">
        <v>3158300638</v>
      </c>
      <c r="N26" s="14" t="s">
        <v>802</v>
      </c>
      <c r="O26" s="141" t="s">
        <v>233</v>
      </c>
      <c r="P26" s="204" t="s">
        <v>771</v>
      </c>
      <c r="Q26" s="205" t="s">
        <v>771</v>
      </c>
      <c r="R26" s="186" t="s">
        <v>772</v>
      </c>
      <c r="S26" s="143" t="s">
        <v>863</v>
      </c>
      <c r="T26" s="25"/>
      <c r="U26" s="26"/>
      <c r="V26" s="26"/>
      <c r="W26" s="26"/>
      <c r="X26" s="26"/>
      <c r="AI26" s="38"/>
      <c r="AJ26" s="7"/>
      <c r="AK26" s="39"/>
    </row>
    <row r="27" spans="2:37">
      <c r="B27" s="27" t="s">
        <v>24</v>
      </c>
      <c r="C27" s="3" t="s">
        <v>122</v>
      </c>
      <c r="D27" s="178">
        <v>44621</v>
      </c>
      <c r="E27" s="18">
        <v>1</v>
      </c>
      <c r="F27" s="4">
        <v>11400</v>
      </c>
      <c r="H27" s="4"/>
      <c r="I27" s="12">
        <v>301104</v>
      </c>
      <c r="J27" s="148">
        <v>25</v>
      </c>
      <c r="K27" s="25" t="s">
        <v>51</v>
      </c>
      <c r="L27" s="187" t="s">
        <v>681</v>
      </c>
      <c r="M27" s="160">
        <v>3158300623</v>
      </c>
      <c r="N27" s="14" t="s">
        <v>189</v>
      </c>
      <c r="O27" s="141" t="s">
        <v>234</v>
      </c>
      <c r="P27" s="203" t="s">
        <v>235</v>
      </c>
      <c r="Q27" s="203" t="s">
        <v>235</v>
      </c>
      <c r="R27" s="191" t="s">
        <v>742</v>
      </c>
      <c r="S27" s="143" t="s">
        <v>837</v>
      </c>
      <c r="T27" s="25"/>
      <c r="Z27" s="13" t="s">
        <v>535</v>
      </c>
      <c r="AI27" s="38"/>
      <c r="AJ27" s="7"/>
      <c r="AK27" s="39"/>
    </row>
    <row r="28" spans="2:37">
      <c r="B28" s="177" t="s">
        <v>24</v>
      </c>
      <c r="C28" s="27" t="s">
        <v>123</v>
      </c>
      <c r="D28" s="1">
        <v>44621</v>
      </c>
      <c r="E28" s="18">
        <v>1</v>
      </c>
      <c r="F28" s="4">
        <v>14400</v>
      </c>
      <c r="H28" s="4">
        <v>13735</v>
      </c>
      <c r="I28" s="45">
        <v>301105</v>
      </c>
      <c r="J28" s="148">
        <v>26</v>
      </c>
      <c r="K28" s="25" t="s">
        <v>52</v>
      </c>
      <c r="L28" s="187"/>
      <c r="M28" s="160">
        <v>3158300676</v>
      </c>
      <c r="N28" s="14" t="s">
        <v>707</v>
      </c>
      <c r="O28" s="141" t="s">
        <v>236</v>
      </c>
      <c r="P28" s="141" t="s">
        <v>237</v>
      </c>
      <c r="Q28" s="141" t="s">
        <v>237</v>
      </c>
      <c r="R28" s="186" t="s">
        <v>769</v>
      </c>
      <c r="S28" s="143"/>
      <c r="T28" s="25"/>
      <c r="AI28" s="38"/>
      <c r="AJ28" s="7"/>
      <c r="AK28" s="39"/>
    </row>
    <row r="29" spans="2:37">
      <c r="B29" s="177" t="s">
        <v>24</v>
      </c>
      <c r="C29" s="27" t="s">
        <v>124</v>
      </c>
      <c r="D29" s="1">
        <v>44621</v>
      </c>
      <c r="E29" s="18">
        <v>1</v>
      </c>
      <c r="F29" s="4">
        <v>12800</v>
      </c>
      <c r="H29" s="4">
        <v>12198</v>
      </c>
      <c r="I29" s="45">
        <v>301106</v>
      </c>
      <c r="J29" s="148">
        <v>27</v>
      </c>
      <c r="K29" s="25" t="s">
        <v>54</v>
      </c>
      <c r="L29" s="188" t="s">
        <v>681</v>
      </c>
      <c r="M29" s="160">
        <v>3158300337</v>
      </c>
      <c r="N29" s="14" t="s">
        <v>776</v>
      </c>
      <c r="O29" s="141" t="s">
        <v>238</v>
      </c>
      <c r="P29" s="141" t="s">
        <v>777</v>
      </c>
      <c r="Q29" s="141" t="s">
        <v>777</v>
      </c>
      <c r="R29" s="186" t="s">
        <v>703</v>
      </c>
      <c r="S29" s="143" t="s">
        <v>819</v>
      </c>
      <c r="T29" s="25"/>
      <c r="AI29" s="38"/>
      <c r="AJ29" s="7"/>
      <c r="AK29" s="39"/>
    </row>
    <row r="30" spans="2:37">
      <c r="B30" s="177" t="s">
        <v>24</v>
      </c>
      <c r="C30" s="27" t="s">
        <v>125</v>
      </c>
      <c r="D30" s="1">
        <v>44621</v>
      </c>
      <c r="E30" s="18">
        <v>1</v>
      </c>
      <c r="F30" s="4">
        <v>7700</v>
      </c>
      <c r="H30" s="4">
        <v>7380</v>
      </c>
      <c r="I30" s="45">
        <v>301107</v>
      </c>
      <c r="J30" s="148">
        <v>28</v>
      </c>
      <c r="K30" s="25" t="s">
        <v>55</v>
      </c>
      <c r="L30" s="188" t="s">
        <v>681</v>
      </c>
      <c r="M30" s="160">
        <v>3158301957</v>
      </c>
      <c r="N30" s="14" t="s">
        <v>190</v>
      </c>
      <c r="O30" s="141" t="s">
        <v>239</v>
      </c>
      <c r="P30" s="141" t="s">
        <v>240</v>
      </c>
      <c r="Q30" s="141" t="s">
        <v>240</v>
      </c>
      <c r="R30" s="186" t="s">
        <v>703</v>
      </c>
      <c r="S30" s="143" t="s">
        <v>833</v>
      </c>
      <c r="T30" s="25"/>
      <c r="AI30" s="38"/>
      <c r="AJ30" s="7"/>
      <c r="AK30" s="39"/>
    </row>
    <row r="31" spans="2:37">
      <c r="B31" s="27" t="s">
        <v>24</v>
      </c>
      <c r="C31" s="27" t="s">
        <v>126</v>
      </c>
      <c r="D31" s="179">
        <v>44621</v>
      </c>
      <c r="E31" s="18">
        <v>1</v>
      </c>
      <c r="F31" s="29">
        <v>6000</v>
      </c>
      <c r="H31" s="29">
        <v>5740</v>
      </c>
      <c r="I31" s="45">
        <v>301108</v>
      </c>
      <c r="J31" s="148">
        <v>29</v>
      </c>
      <c r="K31" s="25" t="s">
        <v>56</v>
      </c>
      <c r="L31" s="190" t="s">
        <v>682</v>
      </c>
      <c r="M31" s="160">
        <v>3038304849</v>
      </c>
      <c r="N31" s="14" t="s">
        <v>813</v>
      </c>
      <c r="O31" s="141" t="s">
        <v>241</v>
      </c>
      <c r="P31" s="141" t="s">
        <v>242</v>
      </c>
      <c r="Q31" s="141" t="s">
        <v>242</v>
      </c>
      <c r="R31" s="191" t="s">
        <v>712</v>
      </c>
      <c r="S31" s="143" t="s">
        <v>874</v>
      </c>
      <c r="T31" s="25"/>
      <c r="AI31" s="38"/>
      <c r="AJ31" s="7"/>
      <c r="AK31" s="39"/>
    </row>
    <row r="32" spans="2:37" ht="17.25" thickBot="1">
      <c r="B32" s="177" t="s">
        <v>24</v>
      </c>
      <c r="C32" s="27" t="s">
        <v>127</v>
      </c>
      <c r="D32" s="1">
        <v>44621</v>
      </c>
      <c r="E32" s="18">
        <v>1</v>
      </c>
      <c r="F32" s="4">
        <v>15400</v>
      </c>
      <c r="H32" s="4">
        <v>14658</v>
      </c>
      <c r="I32" s="45">
        <v>301109</v>
      </c>
      <c r="J32" s="148">
        <v>30</v>
      </c>
      <c r="K32" s="25" t="s">
        <v>57</v>
      </c>
      <c r="L32" s="160" t="s">
        <v>681</v>
      </c>
      <c r="M32" s="160">
        <v>3158300318</v>
      </c>
      <c r="N32" s="14" t="s">
        <v>814</v>
      </c>
      <c r="O32" s="141" t="s">
        <v>889</v>
      </c>
      <c r="P32" s="141" t="s">
        <v>243</v>
      </c>
      <c r="Q32" s="141" t="s">
        <v>890</v>
      </c>
      <c r="R32" s="142" t="s">
        <v>742</v>
      </c>
      <c r="S32" s="143" t="s">
        <v>870</v>
      </c>
      <c r="T32" s="143"/>
      <c r="AI32" s="40"/>
      <c r="AJ32" s="41"/>
      <c r="AK32" s="42"/>
    </row>
    <row r="33" spans="2:24">
      <c r="B33" s="177" t="s">
        <v>24</v>
      </c>
      <c r="C33" s="3" t="s">
        <v>10</v>
      </c>
      <c r="D33" s="1">
        <v>44682</v>
      </c>
      <c r="E33" s="18">
        <v>1</v>
      </c>
      <c r="F33" s="4">
        <v>46000</v>
      </c>
      <c r="J33" s="148">
        <v>31</v>
      </c>
      <c r="K33" s="25" t="s">
        <v>58</v>
      </c>
      <c r="L33" s="160" t="s">
        <v>681</v>
      </c>
      <c r="M33" s="160">
        <v>3038302249</v>
      </c>
      <c r="N33" s="14" t="s">
        <v>191</v>
      </c>
      <c r="O33" s="141" t="s">
        <v>244</v>
      </c>
      <c r="P33" s="141" t="s">
        <v>245</v>
      </c>
      <c r="Q33" s="141"/>
      <c r="R33" s="141"/>
      <c r="S33" s="143"/>
      <c r="T33" s="25"/>
    </row>
    <row r="34" spans="2:24">
      <c r="B34" s="177" t="s">
        <v>24</v>
      </c>
      <c r="C34" s="3" t="s">
        <v>12</v>
      </c>
      <c r="D34" s="1">
        <v>44682</v>
      </c>
      <c r="E34" s="18">
        <v>1</v>
      </c>
      <c r="F34" s="4">
        <v>12900</v>
      </c>
      <c r="J34" s="148">
        <v>32</v>
      </c>
      <c r="K34" s="25" t="s">
        <v>168</v>
      </c>
      <c r="L34" s="160"/>
      <c r="M34" s="160">
        <v>3028265846</v>
      </c>
      <c r="N34" s="14" t="s">
        <v>192</v>
      </c>
      <c r="O34" s="141" t="s">
        <v>246</v>
      </c>
      <c r="P34" s="141" t="s">
        <v>247</v>
      </c>
      <c r="Q34" s="141" t="s">
        <v>247</v>
      </c>
      <c r="R34" s="186" t="s">
        <v>821</v>
      </c>
      <c r="S34" s="186" t="s">
        <v>821</v>
      </c>
      <c r="T34" s="25"/>
    </row>
    <row r="35" spans="2:24">
      <c r="B35" s="177" t="s">
        <v>24</v>
      </c>
      <c r="C35" s="3" t="s">
        <v>127</v>
      </c>
      <c r="D35" s="1">
        <v>44682</v>
      </c>
      <c r="E35" s="18">
        <v>1</v>
      </c>
      <c r="F35" s="4">
        <v>15900</v>
      </c>
      <c r="K35" s="25" t="s">
        <v>541</v>
      </c>
      <c r="L35" s="160"/>
      <c r="M35" s="160"/>
      <c r="N35" s="141"/>
      <c r="O35" s="141"/>
      <c r="P35" s="141"/>
      <c r="Q35" s="141"/>
      <c r="R35" s="165"/>
      <c r="S35" s="25"/>
      <c r="T35" s="25"/>
    </row>
    <row r="36" spans="2:24">
      <c r="B36" s="177" t="s">
        <v>24</v>
      </c>
      <c r="C36" s="3" t="s">
        <v>126</v>
      </c>
      <c r="D36" s="1">
        <v>44682</v>
      </c>
      <c r="E36" s="18">
        <v>1</v>
      </c>
      <c r="F36" s="4">
        <v>6370</v>
      </c>
      <c r="R36" s="25"/>
    </row>
    <row r="37" spans="2:24">
      <c r="B37" s="177" t="s">
        <v>24</v>
      </c>
      <c r="C37" s="3" t="s">
        <v>119</v>
      </c>
      <c r="D37" s="1">
        <v>44682</v>
      </c>
      <c r="E37" s="18">
        <v>1</v>
      </c>
      <c r="F37" s="4">
        <v>27310</v>
      </c>
      <c r="K37" s="13" t="s">
        <v>743</v>
      </c>
      <c r="L37" s="189" t="s">
        <v>744</v>
      </c>
      <c r="R37" s="25"/>
      <c r="X37" t="s">
        <v>886</v>
      </c>
    </row>
    <row r="38" spans="2:24">
      <c r="B38" s="177" t="s">
        <v>24</v>
      </c>
      <c r="C38" s="3" t="s">
        <v>123</v>
      </c>
      <c r="D38" s="1">
        <v>44682</v>
      </c>
      <c r="E38" s="18">
        <v>1</v>
      </c>
      <c r="F38" s="4">
        <v>16420</v>
      </c>
      <c r="K38" s="13" t="s">
        <v>817</v>
      </c>
      <c r="L38" s="189" t="s">
        <v>745</v>
      </c>
      <c r="Q38" s="201"/>
    </row>
    <row r="39" spans="2:24">
      <c r="B39" s="177" t="s">
        <v>24</v>
      </c>
      <c r="C39" s="3" t="s">
        <v>121</v>
      </c>
      <c r="D39" s="1">
        <v>44682</v>
      </c>
      <c r="E39" s="18">
        <v>1</v>
      </c>
      <c r="F39" s="4">
        <v>16420</v>
      </c>
    </row>
    <row r="40" spans="2:24">
      <c r="B40" s="177" t="s">
        <v>24</v>
      </c>
      <c r="C40" s="3" t="s">
        <v>117</v>
      </c>
      <c r="D40" s="1">
        <v>44682</v>
      </c>
      <c r="E40" s="18">
        <v>1</v>
      </c>
      <c r="F40" s="4">
        <v>27450</v>
      </c>
    </row>
    <row r="41" spans="2:24">
      <c r="B41" s="177" t="s">
        <v>24</v>
      </c>
      <c r="C41" s="3" t="s">
        <v>124</v>
      </c>
      <c r="D41" s="1">
        <v>44682</v>
      </c>
      <c r="E41" s="18">
        <v>1</v>
      </c>
      <c r="F41" s="4">
        <v>14360</v>
      </c>
    </row>
    <row r="42" spans="2:24">
      <c r="B42" s="177" t="s">
        <v>24</v>
      </c>
      <c r="C42" s="3" t="s">
        <v>122</v>
      </c>
      <c r="D42" s="1">
        <v>44682</v>
      </c>
      <c r="E42" s="18">
        <v>1</v>
      </c>
      <c r="F42" s="4">
        <v>11280</v>
      </c>
    </row>
    <row r="43" spans="2:24">
      <c r="B43" s="177" t="s">
        <v>24</v>
      </c>
      <c r="C43" s="3" t="s">
        <v>891</v>
      </c>
      <c r="D43" s="1">
        <v>44682</v>
      </c>
      <c r="E43" s="18">
        <v>1</v>
      </c>
      <c r="F43" s="4">
        <v>2800</v>
      </c>
    </row>
    <row r="44" spans="2:24">
      <c r="B44" s="177" t="s">
        <v>24</v>
      </c>
      <c r="C44" s="3" t="s">
        <v>892</v>
      </c>
      <c r="D44" s="1">
        <v>44682</v>
      </c>
      <c r="E44" s="18">
        <v>1</v>
      </c>
      <c r="F44" s="4">
        <v>3300</v>
      </c>
    </row>
    <row r="45" spans="2:24">
      <c r="B45" s="177" t="s">
        <v>24</v>
      </c>
      <c r="C45" s="3" t="s">
        <v>893</v>
      </c>
      <c r="D45" s="1">
        <v>44682</v>
      </c>
      <c r="E45" s="18">
        <v>1</v>
      </c>
      <c r="F45" s="4">
        <v>2300</v>
      </c>
    </row>
    <row r="46" spans="2:24">
      <c r="B46" s="177" t="s">
        <v>24</v>
      </c>
      <c r="C46" s="3" t="s">
        <v>894</v>
      </c>
      <c r="D46" s="1">
        <v>44682</v>
      </c>
      <c r="E46" s="18">
        <v>1</v>
      </c>
      <c r="F46" s="4">
        <v>2700</v>
      </c>
    </row>
    <row r="47" spans="2:24">
      <c r="B47" s="177" t="s">
        <v>24</v>
      </c>
      <c r="C47" s="3" t="s">
        <v>895</v>
      </c>
      <c r="D47" s="1">
        <v>44682</v>
      </c>
      <c r="E47" s="18">
        <v>1</v>
      </c>
      <c r="F47" s="4">
        <v>15000</v>
      </c>
    </row>
    <row r="48" spans="2:24">
      <c r="B48" s="177" t="s">
        <v>24</v>
      </c>
      <c r="C48" s="3" t="s">
        <v>896</v>
      </c>
      <c r="D48" s="1">
        <v>44682</v>
      </c>
      <c r="E48" s="18">
        <v>1</v>
      </c>
      <c r="F48" s="4">
        <v>1600</v>
      </c>
    </row>
    <row r="49" spans="2:6">
      <c r="B49" s="177" t="s">
        <v>24</v>
      </c>
      <c r="C49" s="3" t="s">
        <v>897</v>
      </c>
      <c r="D49" s="1">
        <v>44682</v>
      </c>
      <c r="E49" s="18">
        <v>1</v>
      </c>
      <c r="F49" s="4">
        <v>2300</v>
      </c>
    </row>
    <row r="50" spans="2:6">
      <c r="B50" s="177" t="s">
        <v>24</v>
      </c>
      <c r="C50" s="3" t="s">
        <v>898</v>
      </c>
      <c r="D50" s="1">
        <v>44682</v>
      </c>
      <c r="E50" s="18">
        <v>1</v>
      </c>
      <c r="F50" s="4">
        <v>3600</v>
      </c>
    </row>
    <row r="51" spans="2:6">
      <c r="B51" s="177" t="s">
        <v>24</v>
      </c>
      <c r="C51" s="3" t="s">
        <v>899</v>
      </c>
      <c r="D51" s="1">
        <v>44682</v>
      </c>
      <c r="E51" s="18">
        <v>1</v>
      </c>
      <c r="F51" s="4">
        <v>13600</v>
      </c>
    </row>
    <row r="52" spans="2:6">
      <c r="B52" s="177" t="s">
        <v>24</v>
      </c>
      <c r="C52" s="3" t="s">
        <v>900</v>
      </c>
      <c r="D52" s="1">
        <v>44682</v>
      </c>
      <c r="E52" s="18">
        <v>1</v>
      </c>
      <c r="F52" s="4">
        <v>5000</v>
      </c>
    </row>
    <row r="53" spans="2:6">
      <c r="B53" s="177" t="s">
        <v>24</v>
      </c>
      <c r="C53" s="3" t="s">
        <v>901</v>
      </c>
      <c r="D53" s="1">
        <v>44682</v>
      </c>
      <c r="E53" s="18">
        <v>1</v>
      </c>
      <c r="F53" s="4">
        <v>6300</v>
      </c>
    </row>
    <row r="54" spans="2:6">
      <c r="B54" s="177" t="s">
        <v>24</v>
      </c>
      <c r="C54" s="3" t="s">
        <v>902</v>
      </c>
      <c r="D54" s="1">
        <v>44682</v>
      </c>
      <c r="E54" s="18">
        <v>1</v>
      </c>
      <c r="F54" s="4">
        <v>10400</v>
      </c>
    </row>
    <row r="55" spans="2:6">
      <c r="B55" s="177" t="s">
        <v>24</v>
      </c>
      <c r="C55" s="3" t="s">
        <v>903</v>
      </c>
      <c r="D55" s="1">
        <v>44682</v>
      </c>
      <c r="E55" s="18">
        <v>1</v>
      </c>
      <c r="F55" s="4">
        <v>6500</v>
      </c>
    </row>
  </sheetData>
  <phoneticPr fontId="1" type="noConversion"/>
  <hyperlinks>
    <hyperlink ref="O16" r:id="rId1" xr:uid="{00000000-0004-0000-0400-000000000000}"/>
    <hyperlink ref="O15" r:id="rId2" xr:uid="{00000000-0004-0000-0400-000001000000}"/>
    <hyperlink ref="O20" r:id="rId3" xr:uid="{00000000-0004-0000-0400-000002000000}"/>
  </hyperlinks>
  <pageMargins left="0.7" right="0.7" top="0.75" bottom="0.75" header="0.3" footer="0.3"/>
  <pageSetup paperSize="9" orientation="landscape" horizontalDpi="0" verticalDpi="0" r:id="rId4"/>
  <drawing r:id="rId5"/>
  <legacyDrawing r:id="rId6"/>
  <tableParts count="7">
    <tablePart r:id="rId7"/>
    <tablePart r:id="rId8"/>
    <tablePart r:id="rId9"/>
    <tablePart r:id="rId10"/>
    <tablePart r:id="rId11"/>
    <tablePart r:id="rId12"/>
    <tablePart r:id="rId1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B3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44" sqref="P44"/>
    </sheetView>
  </sheetViews>
  <sheetFormatPr defaultRowHeight="16.5"/>
  <cols>
    <col min="1" max="2" width="9.875" bestFit="1" customWidth="1"/>
    <col min="4" max="4" width="15.125" customWidth="1"/>
    <col min="5" max="5" width="12.125" customWidth="1"/>
    <col min="6" max="6" width="9.25" customWidth="1"/>
    <col min="7" max="10" width="5.5" customWidth="1"/>
    <col min="11" max="13" width="6" customWidth="1"/>
    <col min="14" max="14" width="8.375" customWidth="1"/>
    <col min="15" max="15" width="9.875" bestFit="1" customWidth="1"/>
    <col min="18" max="18" width="0" hidden="1" customWidth="1"/>
    <col min="19" max="19" width="9.5" hidden="1" customWidth="1"/>
    <col min="20" max="20" width="11.875" hidden="1" customWidth="1"/>
    <col min="21" max="21" width="13" hidden="1" customWidth="1"/>
    <col min="22" max="22" width="13.625" hidden="1" customWidth="1"/>
    <col min="23" max="25" width="0" hidden="1" customWidth="1"/>
    <col min="28" max="28" width="10.5" customWidth="1"/>
  </cols>
  <sheetData>
    <row r="1" spans="1:28">
      <c r="A1" s="72"/>
      <c r="B1" s="72"/>
      <c r="C1" s="72"/>
      <c r="D1" s="72"/>
      <c r="E1" s="72"/>
      <c r="F1" s="72"/>
      <c r="G1" s="206" t="s">
        <v>250</v>
      </c>
      <c r="H1" s="207"/>
      <c r="I1" s="207"/>
      <c r="J1" s="207"/>
      <c r="K1" s="207" t="s">
        <v>251</v>
      </c>
      <c r="L1" s="207"/>
      <c r="M1" s="207"/>
      <c r="N1" s="72"/>
      <c r="O1" s="72"/>
      <c r="P1" s="72"/>
      <c r="Q1" s="72"/>
      <c r="Z1" s="207" t="s">
        <v>252</v>
      </c>
      <c r="AA1" s="207" t="s">
        <v>24</v>
      </c>
      <c r="AB1" s="207" t="s">
        <v>253</v>
      </c>
    </row>
    <row r="2" spans="1:28">
      <c r="A2" s="73" t="s">
        <v>254</v>
      </c>
      <c r="B2" s="73" t="s">
        <v>255</v>
      </c>
      <c r="C2" s="73" t="s">
        <v>256</v>
      </c>
      <c r="D2" s="73" t="s">
        <v>257</v>
      </c>
      <c r="E2" s="74" t="s">
        <v>258</v>
      </c>
      <c r="F2" s="73" t="s">
        <v>259</v>
      </c>
      <c r="G2" s="75" t="s">
        <v>117</v>
      </c>
      <c r="H2" s="75" t="s">
        <v>260</v>
      </c>
      <c r="I2" s="75" t="s">
        <v>261</v>
      </c>
      <c r="J2" s="75" t="s">
        <v>262</v>
      </c>
      <c r="K2" s="75" t="s">
        <v>117</v>
      </c>
      <c r="L2" s="75" t="s">
        <v>260</v>
      </c>
      <c r="M2" s="75" t="s">
        <v>261</v>
      </c>
      <c r="N2" s="73" t="s">
        <v>263</v>
      </c>
      <c r="O2" s="76" t="s">
        <v>264</v>
      </c>
      <c r="P2" s="76" t="s">
        <v>265</v>
      </c>
      <c r="Q2" s="76" t="s">
        <v>266</v>
      </c>
      <c r="S2" s="77" t="s">
        <v>117</v>
      </c>
      <c r="T2" s="78" t="s">
        <v>260</v>
      </c>
      <c r="U2" s="78" t="s">
        <v>261</v>
      </c>
      <c r="V2" s="78" t="s">
        <v>262</v>
      </c>
      <c r="W2" s="78" t="s">
        <v>117</v>
      </c>
      <c r="X2" s="78" t="s">
        <v>260</v>
      </c>
      <c r="Y2" s="78" t="s">
        <v>261</v>
      </c>
      <c r="Z2" s="208"/>
      <c r="AA2" s="208"/>
      <c r="AB2" s="208"/>
    </row>
    <row r="3" spans="1:28" ht="22.5" customHeight="1">
      <c r="A3" s="79">
        <v>44432</v>
      </c>
      <c r="B3" s="79">
        <v>44436</v>
      </c>
      <c r="C3" s="80" t="s">
        <v>267</v>
      </c>
      <c r="D3" s="80" t="s">
        <v>268</v>
      </c>
      <c r="E3" s="80" t="s">
        <v>269</v>
      </c>
      <c r="F3" s="80" t="s">
        <v>270</v>
      </c>
      <c r="G3" s="80"/>
      <c r="H3" s="80">
        <v>1</v>
      </c>
      <c r="I3" s="80"/>
      <c r="J3" s="80"/>
      <c r="K3" s="80"/>
      <c r="L3" s="80"/>
      <c r="M3" s="80"/>
      <c r="N3" s="81">
        <f>SUMPRODUCT($G3:$M3,$S$3:$Y$3)</f>
        <v>39150</v>
      </c>
      <c r="O3" s="82">
        <v>44432</v>
      </c>
      <c r="P3" s="80" t="s">
        <v>267</v>
      </c>
      <c r="Q3" s="80" t="s">
        <v>271</v>
      </c>
      <c r="S3" s="83">
        <v>40500</v>
      </c>
      <c r="T3" s="83">
        <v>39150</v>
      </c>
      <c r="U3" s="83">
        <v>46800</v>
      </c>
      <c r="V3" s="83">
        <v>24300</v>
      </c>
      <c r="W3" s="83">
        <v>13500</v>
      </c>
      <c r="X3" s="83">
        <v>12150</v>
      </c>
      <c r="Y3" s="83">
        <v>19800</v>
      </c>
      <c r="Z3" s="84">
        <f>N3/0.9</f>
        <v>43500</v>
      </c>
      <c r="AA3" s="84">
        <f>(Z3-N3)/2</f>
        <v>2175</v>
      </c>
      <c r="AB3" s="84">
        <f>(Z3-N3)/2</f>
        <v>2175</v>
      </c>
    </row>
    <row r="4" spans="1:28" ht="22.5" customHeight="1">
      <c r="A4" s="79">
        <v>44432</v>
      </c>
      <c r="B4" s="79">
        <v>44436</v>
      </c>
      <c r="C4" s="80" t="s">
        <v>272</v>
      </c>
      <c r="D4" s="80" t="s">
        <v>273</v>
      </c>
      <c r="E4" s="80" t="s">
        <v>274</v>
      </c>
      <c r="F4" s="80" t="s">
        <v>275</v>
      </c>
      <c r="G4" s="80"/>
      <c r="H4" s="80"/>
      <c r="I4" s="80">
        <v>1</v>
      </c>
      <c r="J4" s="80"/>
      <c r="K4" s="80"/>
      <c r="L4" s="80"/>
      <c r="M4" s="80">
        <v>1</v>
      </c>
      <c r="N4" s="81">
        <f t="shared" ref="N4:N17" si="0">SUMPRODUCT($G4:$M4,$S$3:$Y$3)</f>
        <v>66600</v>
      </c>
      <c r="O4" s="82">
        <v>44432</v>
      </c>
      <c r="P4" s="80" t="s">
        <v>272</v>
      </c>
      <c r="Q4" s="80" t="s">
        <v>271</v>
      </c>
      <c r="R4" s="13" t="s">
        <v>117</v>
      </c>
      <c r="S4" s="13" t="s">
        <v>276</v>
      </c>
      <c r="T4" s="13"/>
      <c r="U4" s="13"/>
      <c r="V4" s="13"/>
      <c r="W4" s="13"/>
      <c r="X4" s="13" t="s">
        <v>277</v>
      </c>
      <c r="Y4" s="13"/>
      <c r="Z4" s="84">
        <f t="shared" ref="Z4:Z17" si="1">N4/0.9</f>
        <v>74000</v>
      </c>
      <c r="AA4" s="84">
        <f t="shared" ref="AA4:AA12" si="2">(Z4-N4)/2</f>
        <v>3700</v>
      </c>
      <c r="AB4" s="84">
        <f t="shared" ref="AB4:AB12" si="3">(Z4-N4)/2</f>
        <v>3700</v>
      </c>
    </row>
    <row r="5" spans="1:28" ht="22.5" customHeight="1">
      <c r="A5" s="79">
        <v>44432</v>
      </c>
      <c r="B5" s="79">
        <v>44436</v>
      </c>
      <c r="C5" s="80" t="s">
        <v>278</v>
      </c>
      <c r="D5" s="80" t="s">
        <v>279</v>
      </c>
      <c r="E5" s="80" t="s">
        <v>276</v>
      </c>
      <c r="F5" s="80" t="s">
        <v>270</v>
      </c>
      <c r="G5" s="80">
        <v>1</v>
      </c>
      <c r="H5" s="80"/>
      <c r="I5" s="80"/>
      <c r="J5" s="80"/>
      <c r="K5" s="80"/>
      <c r="L5" s="80"/>
      <c r="M5" s="80"/>
      <c r="N5" s="81">
        <f t="shared" si="0"/>
        <v>40500</v>
      </c>
      <c r="O5" s="82">
        <v>44432</v>
      </c>
      <c r="P5" s="80" t="s">
        <v>278</v>
      </c>
      <c r="Q5" s="80" t="s">
        <v>271</v>
      </c>
      <c r="R5" s="13" t="s">
        <v>260</v>
      </c>
      <c r="S5" s="13"/>
      <c r="T5" s="13" t="s">
        <v>269</v>
      </c>
      <c r="U5" s="13"/>
      <c r="V5" s="13"/>
      <c r="W5" s="13"/>
      <c r="X5" s="13"/>
      <c r="Y5" s="13"/>
      <c r="Z5" s="84">
        <f t="shared" si="1"/>
        <v>45000</v>
      </c>
      <c r="AA5" s="84">
        <f t="shared" si="2"/>
        <v>2250</v>
      </c>
      <c r="AB5" s="84">
        <f t="shared" si="3"/>
        <v>2250</v>
      </c>
    </row>
    <row r="6" spans="1:28" ht="22.5" customHeight="1">
      <c r="A6" s="79">
        <v>44433</v>
      </c>
      <c r="B6" s="79">
        <v>44436</v>
      </c>
      <c r="C6" s="80" t="s">
        <v>280</v>
      </c>
      <c r="D6" s="80" t="s">
        <v>281</v>
      </c>
      <c r="E6" s="80" t="s">
        <v>277</v>
      </c>
      <c r="F6" s="80" t="s">
        <v>282</v>
      </c>
      <c r="G6" s="80">
        <v>1</v>
      </c>
      <c r="H6" s="80"/>
      <c r="I6" s="80"/>
      <c r="J6" s="80"/>
      <c r="K6" s="80"/>
      <c r="L6" s="80">
        <v>1</v>
      </c>
      <c r="M6" s="80"/>
      <c r="N6" s="81">
        <f t="shared" si="0"/>
        <v>52650</v>
      </c>
      <c r="O6" s="82">
        <v>44434</v>
      </c>
      <c r="P6" s="80" t="s">
        <v>280</v>
      </c>
      <c r="Q6" s="80" t="s">
        <v>271</v>
      </c>
      <c r="R6" s="13" t="s">
        <v>261</v>
      </c>
      <c r="S6" s="13"/>
      <c r="T6" s="13"/>
      <c r="U6" s="13" t="s">
        <v>283</v>
      </c>
      <c r="V6" s="13"/>
      <c r="W6" s="13"/>
      <c r="X6" s="13" t="s">
        <v>284</v>
      </c>
      <c r="Y6" s="13" t="s">
        <v>274</v>
      </c>
      <c r="Z6" s="84">
        <f t="shared" si="1"/>
        <v>58500</v>
      </c>
      <c r="AA6" s="84">
        <f t="shared" si="2"/>
        <v>2925</v>
      </c>
      <c r="AB6" s="84">
        <f t="shared" si="3"/>
        <v>2925</v>
      </c>
    </row>
    <row r="7" spans="1:28" ht="22.5" customHeight="1" thickBot="1">
      <c r="A7" s="85">
        <v>44434</v>
      </c>
      <c r="B7" s="85">
        <v>44436</v>
      </c>
      <c r="C7" s="86" t="s">
        <v>285</v>
      </c>
      <c r="D7" s="86" t="s">
        <v>286</v>
      </c>
      <c r="E7" s="86" t="s">
        <v>277</v>
      </c>
      <c r="F7" s="86" t="s">
        <v>275</v>
      </c>
      <c r="G7" s="86">
        <v>1</v>
      </c>
      <c r="H7" s="86"/>
      <c r="I7" s="86"/>
      <c r="J7" s="86"/>
      <c r="K7" s="86"/>
      <c r="L7" s="86">
        <v>1</v>
      </c>
      <c r="M7" s="86"/>
      <c r="N7" s="87">
        <f t="shared" si="0"/>
        <v>52650</v>
      </c>
      <c r="O7" s="88">
        <v>44434</v>
      </c>
      <c r="P7" s="86" t="s">
        <v>285</v>
      </c>
      <c r="Q7" s="86" t="s">
        <v>271</v>
      </c>
      <c r="R7" s="13" t="s">
        <v>262</v>
      </c>
      <c r="S7" s="13"/>
      <c r="T7" s="13"/>
      <c r="U7" s="13"/>
      <c r="V7" s="13" t="s">
        <v>287</v>
      </c>
      <c r="W7" s="13"/>
      <c r="X7" s="13"/>
      <c r="Y7" s="13"/>
      <c r="Z7" s="89">
        <f t="shared" si="1"/>
        <v>58500</v>
      </c>
      <c r="AA7" s="89">
        <f t="shared" si="2"/>
        <v>2925</v>
      </c>
      <c r="AB7" s="89">
        <f t="shared" si="3"/>
        <v>2925</v>
      </c>
    </row>
    <row r="8" spans="1:28" ht="22.5" customHeight="1">
      <c r="A8" s="90">
        <v>44440</v>
      </c>
      <c r="B8" s="90">
        <v>44443</v>
      </c>
      <c r="C8" s="91" t="s">
        <v>288</v>
      </c>
      <c r="D8" s="92" t="s">
        <v>289</v>
      </c>
      <c r="E8" s="91" t="s">
        <v>283</v>
      </c>
      <c r="F8" s="92" t="s">
        <v>275</v>
      </c>
      <c r="G8" s="92"/>
      <c r="H8" s="92"/>
      <c r="I8" s="92">
        <v>1</v>
      </c>
      <c r="J8" s="92"/>
      <c r="K8" s="92"/>
      <c r="L8" s="92"/>
      <c r="M8" s="92"/>
      <c r="N8" s="93">
        <f t="shared" si="0"/>
        <v>46800</v>
      </c>
      <c r="O8" s="94">
        <v>44440</v>
      </c>
      <c r="P8" s="92" t="s">
        <v>288</v>
      </c>
      <c r="Q8" s="92" t="s">
        <v>271</v>
      </c>
      <c r="Z8" s="95">
        <f t="shared" si="1"/>
        <v>52000</v>
      </c>
      <c r="AA8" s="95">
        <f t="shared" si="2"/>
        <v>2600</v>
      </c>
      <c r="AB8" s="95">
        <f t="shared" si="3"/>
        <v>2600</v>
      </c>
    </row>
    <row r="9" spans="1:28" ht="22.5" customHeight="1">
      <c r="A9" s="96">
        <v>44440</v>
      </c>
      <c r="B9" s="96">
        <v>44443</v>
      </c>
      <c r="C9" s="97" t="s">
        <v>290</v>
      </c>
      <c r="D9" s="98" t="s">
        <v>291</v>
      </c>
      <c r="E9" s="97" t="s">
        <v>276</v>
      </c>
      <c r="F9" s="98" t="s">
        <v>275</v>
      </c>
      <c r="G9" s="98">
        <v>1</v>
      </c>
      <c r="H9" s="98"/>
      <c r="I9" s="98"/>
      <c r="J9" s="98"/>
      <c r="K9" s="98"/>
      <c r="L9" s="98"/>
      <c r="M9" s="98"/>
      <c r="N9" s="99">
        <f t="shared" si="0"/>
        <v>40500</v>
      </c>
      <c r="O9" s="100">
        <v>44440</v>
      </c>
      <c r="P9" s="98" t="s">
        <v>290</v>
      </c>
      <c r="Q9" s="98" t="s">
        <v>271</v>
      </c>
      <c r="Z9" s="84">
        <f t="shared" si="1"/>
        <v>45000</v>
      </c>
      <c r="AA9" s="84">
        <f t="shared" si="2"/>
        <v>2250</v>
      </c>
      <c r="AB9" s="84">
        <f t="shared" si="3"/>
        <v>2250</v>
      </c>
    </row>
    <row r="10" spans="1:28" ht="22.5" customHeight="1">
      <c r="A10" s="96">
        <v>44441</v>
      </c>
      <c r="B10" s="96">
        <v>44443</v>
      </c>
      <c r="C10" s="97" t="s">
        <v>292</v>
      </c>
      <c r="D10" s="98" t="s">
        <v>293</v>
      </c>
      <c r="E10" s="97" t="s">
        <v>287</v>
      </c>
      <c r="F10" s="98" t="s">
        <v>275</v>
      </c>
      <c r="G10" s="98"/>
      <c r="H10" s="98"/>
      <c r="I10" s="98"/>
      <c r="J10" s="98">
        <v>1</v>
      </c>
      <c r="K10" s="98"/>
      <c r="L10" s="98"/>
      <c r="M10" s="98"/>
      <c r="N10" s="99">
        <f t="shared" si="0"/>
        <v>24300</v>
      </c>
      <c r="O10" s="100">
        <v>44441</v>
      </c>
      <c r="P10" s="98" t="s">
        <v>292</v>
      </c>
      <c r="Q10" s="98" t="s">
        <v>271</v>
      </c>
      <c r="T10" s="101"/>
      <c r="Z10" s="84">
        <f t="shared" si="1"/>
        <v>27000</v>
      </c>
      <c r="AA10" s="84">
        <f t="shared" si="2"/>
        <v>1350</v>
      </c>
      <c r="AB10" s="84">
        <f t="shared" si="3"/>
        <v>1350</v>
      </c>
    </row>
    <row r="11" spans="1:28" ht="22.5" customHeight="1">
      <c r="A11" s="96">
        <v>44441</v>
      </c>
      <c r="B11" s="96">
        <v>44443</v>
      </c>
      <c r="C11" s="97" t="s">
        <v>294</v>
      </c>
      <c r="D11" s="98" t="s">
        <v>295</v>
      </c>
      <c r="E11" s="97" t="s">
        <v>284</v>
      </c>
      <c r="F11" s="98" t="s">
        <v>275</v>
      </c>
      <c r="G11" s="98"/>
      <c r="H11" s="98"/>
      <c r="I11" s="98">
        <v>1</v>
      </c>
      <c r="J11" s="98"/>
      <c r="K11" s="98"/>
      <c r="L11" s="98">
        <v>1</v>
      </c>
      <c r="M11" s="98"/>
      <c r="N11" s="99">
        <f t="shared" si="0"/>
        <v>58950</v>
      </c>
      <c r="O11" s="100">
        <v>44441</v>
      </c>
      <c r="P11" s="98" t="s">
        <v>294</v>
      </c>
      <c r="Q11" s="98" t="s">
        <v>271</v>
      </c>
      <c r="Z11" s="84">
        <f t="shared" si="1"/>
        <v>65500</v>
      </c>
      <c r="AA11" s="84">
        <f t="shared" si="2"/>
        <v>3275</v>
      </c>
      <c r="AB11" s="84">
        <f t="shared" si="3"/>
        <v>3275</v>
      </c>
    </row>
    <row r="12" spans="1:28" ht="22.5" customHeight="1">
      <c r="A12" s="96">
        <v>44441</v>
      </c>
      <c r="B12" s="96">
        <v>44443</v>
      </c>
      <c r="C12" s="97" t="s">
        <v>296</v>
      </c>
      <c r="D12" s="98" t="s">
        <v>297</v>
      </c>
      <c r="E12" s="97" t="s">
        <v>283</v>
      </c>
      <c r="F12" s="98" t="s">
        <v>282</v>
      </c>
      <c r="G12" s="98"/>
      <c r="H12" s="98"/>
      <c r="I12" s="98">
        <v>1</v>
      </c>
      <c r="J12" s="98"/>
      <c r="K12" s="98"/>
      <c r="L12" s="98"/>
      <c r="M12" s="98"/>
      <c r="N12" s="99">
        <f t="shared" si="0"/>
        <v>46800</v>
      </c>
      <c r="O12" s="100">
        <v>44443</v>
      </c>
      <c r="P12" s="98" t="s">
        <v>296</v>
      </c>
      <c r="Q12" s="98" t="s">
        <v>271</v>
      </c>
      <c r="Z12" s="84">
        <f t="shared" si="1"/>
        <v>52000</v>
      </c>
      <c r="AA12" s="84">
        <f t="shared" si="2"/>
        <v>2600</v>
      </c>
      <c r="AB12" s="84">
        <f t="shared" si="3"/>
        <v>2600</v>
      </c>
    </row>
    <row r="13" spans="1:28" ht="22.5" customHeight="1">
      <c r="A13" s="96">
        <v>44441</v>
      </c>
      <c r="B13" s="96">
        <v>44443</v>
      </c>
      <c r="C13" s="97" t="s">
        <v>298</v>
      </c>
      <c r="D13" s="98"/>
      <c r="E13" s="97" t="s">
        <v>287</v>
      </c>
      <c r="F13" s="98" t="s">
        <v>275</v>
      </c>
      <c r="G13" s="98"/>
      <c r="H13" s="98"/>
      <c r="I13" s="98"/>
      <c r="J13" s="98">
        <v>7</v>
      </c>
      <c r="K13" s="98"/>
      <c r="L13" s="98"/>
      <c r="M13" s="98"/>
      <c r="N13" s="99">
        <f>27000*J13</f>
        <v>189000</v>
      </c>
      <c r="O13" s="100"/>
      <c r="P13" s="98" t="s">
        <v>298</v>
      </c>
      <c r="Q13" s="98" t="s">
        <v>271</v>
      </c>
      <c r="Z13" s="84"/>
      <c r="AA13" s="84"/>
      <c r="AB13" s="84">
        <f>N13</f>
        <v>189000</v>
      </c>
    </row>
    <row r="14" spans="1:28" ht="22.5" customHeight="1">
      <c r="A14" s="96">
        <v>44441</v>
      </c>
      <c r="B14" s="96">
        <v>44443</v>
      </c>
      <c r="C14" s="97" t="s">
        <v>298</v>
      </c>
      <c r="D14" s="98"/>
      <c r="E14" s="97" t="s">
        <v>287</v>
      </c>
      <c r="F14" s="98" t="s">
        <v>282</v>
      </c>
      <c r="G14" s="98"/>
      <c r="H14" s="98"/>
      <c r="I14" s="98"/>
      <c r="J14" s="98">
        <v>7</v>
      </c>
      <c r="K14" s="98"/>
      <c r="L14" s="98"/>
      <c r="M14" s="98"/>
      <c r="N14" s="99">
        <f t="shared" ref="N14:N15" si="4">27000*J14</f>
        <v>189000</v>
      </c>
      <c r="O14" s="100"/>
      <c r="P14" s="98" t="s">
        <v>298</v>
      </c>
      <c r="Q14" s="98" t="s">
        <v>271</v>
      </c>
      <c r="Z14" s="84"/>
      <c r="AA14" s="84"/>
      <c r="AB14" s="84">
        <f t="shared" ref="AB14:AB16" si="5">N14</f>
        <v>189000</v>
      </c>
    </row>
    <row r="15" spans="1:28" ht="22.5" customHeight="1">
      <c r="A15" s="96">
        <v>44441</v>
      </c>
      <c r="B15" s="96">
        <v>44443</v>
      </c>
      <c r="C15" s="97" t="s">
        <v>298</v>
      </c>
      <c r="D15" s="98"/>
      <c r="E15" s="97" t="s">
        <v>287</v>
      </c>
      <c r="F15" s="98" t="s">
        <v>270</v>
      </c>
      <c r="G15" s="98"/>
      <c r="H15" s="98"/>
      <c r="I15" s="98"/>
      <c r="J15" s="98">
        <v>7</v>
      </c>
      <c r="K15" s="98"/>
      <c r="L15" s="98"/>
      <c r="M15" s="98"/>
      <c r="N15" s="99">
        <f t="shared" si="4"/>
        <v>189000</v>
      </c>
      <c r="O15" s="100"/>
      <c r="P15" s="98" t="s">
        <v>298</v>
      </c>
      <c r="Q15" s="98" t="s">
        <v>271</v>
      </c>
      <c r="Z15" s="84"/>
      <c r="AA15" s="84"/>
      <c r="AB15" s="84">
        <f t="shared" si="5"/>
        <v>189000</v>
      </c>
    </row>
    <row r="16" spans="1:28" ht="22.5" customHeight="1" thickBot="1">
      <c r="A16" s="102">
        <v>44441</v>
      </c>
      <c r="B16" s="102">
        <v>44443</v>
      </c>
      <c r="C16" s="103" t="s">
        <v>298</v>
      </c>
      <c r="D16" s="104"/>
      <c r="E16" s="103" t="s">
        <v>287</v>
      </c>
      <c r="F16" s="104" t="s">
        <v>299</v>
      </c>
      <c r="G16" s="104"/>
      <c r="H16" s="104"/>
      <c r="I16" s="104"/>
      <c r="J16" s="104">
        <v>7</v>
      </c>
      <c r="K16" s="104"/>
      <c r="L16" s="104"/>
      <c r="M16" s="104"/>
      <c r="N16" s="105">
        <f>27000*J16</f>
        <v>189000</v>
      </c>
      <c r="O16" s="106"/>
      <c r="P16" s="104" t="s">
        <v>298</v>
      </c>
      <c r="Q16" s="104" t="s">
        <v>271</v>
      </c>
      <c r="Z16" s="89"/>
      <c r="AA16" s="89"/>
      <c r="AB16" s="89">
        <f t="shared" si="5"/>
        <v>189000</v>
      </c>
    </row>
    <row r="17" spans="1:28" ht="22.5" customHeight="1">
      <c r="A17" s="90">
        <v>44447</v>
      </c>
      <c r="B17" s="90">
        <v>44450</v>
      </c>
      <c r="C17" s="92" t="s">
        <v>300</v>
      </c>
      <c r="D17" s="92" t="s">
        <v>301</v>
      </c>
      <c r="E17" s="92" t="s">
        <v>276</v>
      </c>
      <c r="F17" s="92" t="s">
        <v>275</v>
      </c>
      <c r="G17" s="92">
        <v>1</v>
      </c>
      <c r="H17" s="92"/>
      <c r="I17" s="92"/>
      <c r="J17" s="92"/>
      <c r="K17" s="92"/>
      <c r="L17" s="92"/>
      <c r="M17" s="92"/>
      <c r="N17" s="93">
        <f t="shared" si="0"/>
        <v>40500</v>
      </c>
      <c r="O17" s="94">
        <v>44447</v>
      </c>
      <c r="P17" s="92" t="s">
        <v>300</v>
      </c>
      <c r="Q17" s="107" t="s">
        <v>271</v>
      </c>
      <c r="Z17" s="95">
        <f t="shared" si="1"/>
        <v>45000</v>
      </c>
      <c r="AA17" s="95">
        <f t="shared" ref="AA17" si="6">(Z17-N17)/2</f>
        <v>2250</v>
      </c>
      <c r="AB17" s="95">
        <f t="shared" ref="AB17" si="7">(Z17-N17)/2</f>
        <v>2250</v>
      </c>
    </row>
    <row r="18" spans="1:28" ht="22.5" customHeight="1">
      <c r="A18" s="90">
        <v>44449</v>
      </c>
      <c r="B18" s="90">
        <v>44450</v>
      </c>
      <c r="C18" s="92" t="s">
        <v>302</v>
      </c>
      <c r="D18" s="92"/>
      <c r="E18" s="92" t="s">
        <v>303</v>
      </c>
      <c r="F18" s="92" t="s">
        <v>304</v>
      </c>
      <c r="G18" s="92"/>
      <c r="H18" s="92"/>
      <c r="I18" s="92"/>
      <c r="J18" s="92">
        <v>7</v>
      </c>
      <c r="K18" s="92"/>
      <c r="L18" s="92"/>
      <c r="M18" s="92"/>
      <c r="N18" s="99">
        <f t="shared" ref="N18:N21" si="8">27000*J18</f>
        <v>189000</v>
      </c>
      <c r="O18" s="94"/>
      <c r="P18" s="92" t="s">
        <v>298</v>
      </c>
      <c r="Q18" s="98" t="s">
        <v>271</v>
      </c>
      <c r="Z18" s="108"/>
      <c r="AA18" s="108"/>
      <c r="AB18" s="109">
        <f>N18</f>
        <v>189000</v>
      </c>
    </row>
    <row r="19" spans="1:28" ht="22.5" customHeight="1">
      <c r="A19" s="90">
        <v>44449</v>
      </c>
      <c r="B19" s="90">
        <v>44450</v>
      </c>
      <c r="C19" s="92" t="s">
        <v>302</v>
      </c>
      <c r="D19" s="92"/>
      <c r="E19" s="92" t="s">
        <v>303</v>
      </c>
      <c r="F19" s="92" t="s">
        <v>305</v>
      </c>
      <c r="G19" s="92"/>
      <c r="H19" s="92"/>
      <c r="I19" s="92"/>
      <c r="J19" s="92">
        <v>7</v>
      </c>
      <c r="K19" s="92"/>
      <c r="L19" s="92"/>
      <c r="M19" s="92"/>
      <c r="N19" s="99">
        <f t="shared" si="8"/>
        <v>189000</v>
      </c>
      <c r="O19" s="94"/>
      <c r="P19" s="92" t="s">
        <v>298</v>
      </c>
      <c r="Q19" s="98" t="s">
        <v>271</v>
      </c>
      <c r="Z19" s="108"/>
      <c r="AA19" s="108"/>
      <c r="AB19" s="109">
        <f t="shared" ref="AB19:AB21" si="9">N19</f>
        <v>189000</v>
      </c>
    </row>
    <row r="20" spans="1:28" ht="22.5" customHeight="1">
      <c r="A20" s="90">
        <v>44449</v>
      </c>
      <c r="B20" s="90">
        <v>44450</v>
      </c>
      <c r="C20" s="92" t="s">
        <v>302</v>
      </c>
      <c r="D20" s="98"/>
      <c r="E20" s="98" t="s">
        <v>303</v>
      </c>
      <c r="F20" s="98" t="s">
        <v>306</v>
      </c>
      <c r="G20" s="92"/>
      <c r="H20" s="92"/>
      <c r="I20" s="92"/>
      <c r="J20" s="92">
        <v>7</v>
      </c>
      <c r="K20" s="92"/>
      <c r="L20" s="92"/>
      <c r="M20" s="92"/>
      <c r="N20" s="99">
        <f t="shared" si="8"/>
        <v>189000</v>
      </c>
      <c r="O20" s="94"/>
      <c r="P20" s="92" t="s">
        <v>298</v>
      </c>
      <c r="Q20" s="98" t="s">
        <v>271</v>
      </c>
      <c r="Z20" s="108"/>
      <c r="AA20" s="108"/>
      <c r="AB20" s="109">
        <f t="shared" si="9"/>
        <v>189000</v>
      </c>
    </row>
    <row r="21" spans="1:28" ht="22.5" customHeight="1" thickBot="1">
      <c r="A21" s="110">
        <v>44449</v>
      </c>
      <c r="B21" s="110">
        <v>44450</v>
      </c>
      <c r="C21" s="111" t="s">
        <v>302</v>
      </c>
      <c r="D21" s="104"/>
      <c r="E21" s="104" t="s">
        <v>303</v>
      </c>
      <c r="F21" s="104" t="s">
        <v>307</v>
      </c>
      <c r="G21" s="111"/>
      <c r="H21" s="111"/>
      <c r="I21" s="111"/>
      <c r="J21" s="111">
        <v>7</v>
      </c>
      <c r="K21" s="111"/>
      <c r="L21" s="111"/>
      <c r="M21" s="111"/>
      <c r="N21" s="105">
        <f t="shared" si="8"/>
        <v>189000</v>
      </c>
      <c r="O21" s="112"/>
      <c r="P21" s="111" t="s">
        <v>298</v>
      </c>
      <c r="Q21" s="104" t="s">
        <v>271</v>
      </c>
      <c r="R21" s="41"/>
      <c r="S21" s="41"/>
      <c r="T21" s="41"/>
      <c r="U21" s="41"/>
      <c r="V21" s="41"/>
      <c r="W21" s="41"/>
      <c r="X21" s="41"/>
      <c r="Y21" s="41"/>
      <c r="Z21" s="113"/>
      <c r="AA21" s="113"/>
      <c r="AB21" s="114">
        <f t="shared" si="9"/>
        <v>189000</v>
      </c>
    </row>
    <row r="22" spans="1:28" ht="18.75" customHeight="1" thickBot="1">
      <c r="A22" s="90">
        <v>44481</v>
      </c>
      <c r="B22" s="90">
        <v>44485</v>
      </c>
      <c r="C22" s="92" t="s">
        <v>308</v>
      </c>
      <c r="D22" s="92" t="s">
        <v>309</v>
      </c>
      <c r="E22" s="92" t="s">
        <v>310</v>
      </c>
      <c r="F22" s="92" t="s">
        <v>275</v>
      </c>
      <c r="G22" s="92">
        <v>1</v>
      </c>
      <c r="H22" s="92"/>
      <c r="I22" s="92"/>
      <c r="J22" s="92"/>
      <c r="K22" s="92"/>
      <c r="L22" s="92"/>
      <c r="M22" s="92"/>
      <c r="N22" s="93">
        <v>35000</v>
      </c>
      <c r="O22" s="94">
        <v>44481</v>
      </c>
      <c r="P22" s="92" t="s">
        <v>311</v>
      </c>
      <c r="Q22" s="111" t="s">
        <v>271</v>
      </c>
      <c r="Z22" s="115"/>
      <c r="AA22" s="115"/>
      <c r="AB22" s="116"/>
    </row>
    <row r="23" spans="1:28" ht="18.75" customHeight="1" thickBot="1">
      <c r="A23" s="110">
        <v>44482</v>
      </c>
      <c r="B23" s="110">
        <v>44485</v>
      </c>
      <c r="C23" s="111" t="s">
        <v>376</v>
      </c>
      <c r="D23" s="104" t="s">
        <v>312</v>
      </c>
      <c r="E23" s="104" t="s">
        <v>313</v>
      </c>
      <c r="F23" s="104" t="s">
        <v>275</v>
      </c>
      <c r="G23" s="111"/>
      <c r="H23" s="111"/>
      <c r="I23" s="111"/>
      <c r="J23" s="111">
        <v>1</v>
      </c>
      <c r="K23" s="111"/>
      <c r="L23" s="111"/>
      <c r="M23" s="111"/>
      <c r="N23" s="105">
        <v>25000</v>
      </c>
      <c r="O23" s="112">
        <v>44482</v>
      </c>
      <c r="P23" s="111" t="s">
        <v>376</v>
      </c>
      <c r="Q23" s="104" t="s">
        <v>271</v>
      </c>
      <c r="R23" s="41"/>
      <c r="S23" s="41"/>
      <c r="T23" s="41"/>
      <c r="U23" s="41"/>
      <c r="V23" s="41"/>
      <c r="W23" s="41"/>
      <c r="X23" s="41"/>
      <c r="Y23" s="41"/>
      <c r="Z23" s="113"/>
      <c r="AA23" s="113"/>
      <c r="AB23" s="114"/>
    </row>
    <row r="24" spans="1:28" ht="18.75" customHeight="1">
      <c r="A24" s="90">
        <v>44489</v>
      </c>
      <c r="B24" s="90">
        <v>44492</v>
      </c>
      <c r="C24" s="92" t="s">
        <v>314</v>
      </c>
      <c r="D24" s="92" t="s">
        <v>315</v>
      </c>
      <c r="E24" s="149" t="s">
        <v>310</v>
      </c>
      <c r="F24" s="92" t="s">
        <v>275</v>
      </c>
      <c r="G24" s="92">
        <v>1</v>
      </c>
      <c r="H24" s="92"/>
      <c r="I24" s="92"/>
      <c r="J24" s="92"/>
      <c r="K24" s="92">
        <v>1</v>
      </c>
      <c r="L24" s="92"/>
      <c r="M24" s="92"/>
      <c r="N24" s="117">
        <v>50000</v>
      </c>
      <c r="O24" s="150" t="s">
        <v>456</v>
      </c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</row>
    <row r="25" spans="1:28" ht="18.75" customHeight="1" thickBot="1">
      <c r="A25" s="96">
        <v>44489</v>
      </c>
      <c r="B25" s="96">
        <v>44492</v>
      </c>
      <c r="C25" s="98" t="s">
        <v>316</v>
      </c>
      <c r="D25" s="98" t="s">
        <v>317</v>
      </c>
      <c r="E25" s="154" t="s">
        <v>313</v>
      </c>
      <c r="F25" s="98" t="s">
        <v>275</v>
      </c>
      <c r="G25" s="108"/>
      <c r="H25" s="108"/>
      <c r="I25" s="108"/>
      <c r="J25" s="98">
        <v>1</v>
      </c>
      <c r="K25" s="108"/>
      <c r="L25" s="108"/>
      <c r="M25" s="108"/>
      <c r="N25" s="84">
        <v>25000</v>
      </c>
      <c r="O25" s="151" t="s">
        <v>456</v>
      </c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</row>
    <row r="26" spans="1:28" ht="17.25" thickBot="1">
      <c r="A26" s="102">
        <v>44492</v>
      </c>
      <c r="B26" s="102">
        <v>44492</v>
      </c>
      <c r="C26" s="104" t="s">
        <v>378</v>
      </c>
      <c r="D26" s="104" t="s">
        <v>318</v>
      </c>
      <c r="E26" s="155" t="s">
        <v>310</v>
      </c>
      <c r="F26" s="104" t="s">
        <v>270</v>
      </c>
      <c r="G26" s="113">
        <v>1</v>
      </c>
      <c r="H26" s="113"/>
      <c r="I26" s="113"/>
      <c r="J26" s="104"/>
      <c r="K26" s="113"/>
      <c r="L26" s="113"/>
      <c r="M26" s="113"/>
      <c r="N26" s="89">
        <v>35000</v>
      </c>
      <c r="O26" s="152" t="s">
        <v>456</v>
      </c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</row>
    <row r="27" spans="1:28">
      <c r="A27" s="90">
        <v>44495</v>
      </c>
      <c r="B27" s="90">
        <v>44499</v>
      </c>
      <c r="C27" s="92" t="s">
        <v>319</v>
      </c>
      <c r="D27" s="92" t="s">
        <v>320</v>
      </c>
      <c r="E27" s="153" t="s">
        <v>310</v>
      </c>
      <c r="F27" s="92" t="s">
        <v>275</v>
      </c>
      <c r="G27" s="92">
        <v>1</v>
      </c>
      <c r="H27" s="115"/>
      <c r="I27" s="115"/>
      <c r="J27" s="115"/>
      <c r="K27" s="115"/>
      <c r="L27" s="115">
        <v>1</v>
      </c>
      <c r="M27" s="115"/>
      <c r="N27" s="95">
        <v>48500</v>
      </c>
      <c r="O27" s="153" t="s">
        <v>456</v>
      </c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</row>
    <row r="28" spans="1:28">
      <c r="A28" s="96">
        <v>44495</v>
      </c>
      <c r="B28" s="96">
        <v>44499</v>
      </c>
      <c r="C28" s="98" t="s">
        <v>321</v>
      </c>
      <c r="D28" s="98" t="s">
        <v>322</v>
      </c>
      <c r="E28" s="153" t="s">
        <v>313</v>
      </c>
      <c r="F28" s="98" t="s">
        <v>275</v>
      </c>
      <c r="G28" s="108"/>
      <c r="H28" s="108"/>
      <c r="I28" s="108"/>
      <c r="J28" s="108">
        <v>1</v>
      </c>
      <c r="K28" s="108"/>
      <c r="L28" s="108"/>
      <c r="M28" s="108"/>
      <c r="N28" s="84">
        <v>25000</v>
      </c>
      <c r="O28" s="119" t="s">
        <v>456</v>
      </c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</row>
    <row r="29" spans="1:28">
      <c r="A29" s="96">
        <v>44496</v>
      </c>
      <c r="B29" s="96">
        <v>44499</v>
      </c>
      <c r="C29" s="98" t="s">
        <v>323</v>
      </c>
      <c r="D29" s="98" t="s">
        <v>324</v>
      </c>
      <c r="E29" s="153" t="s">
        <v>310</v>
      </c>
      <c r="F29" s="98" t="s">
        <v>275</v>
      </c>
      <c r="G29" s="108">
        <v>1</v>
      </c>
      <c r="H29" s="108"/>
      <c r="I29" s="108"/>
      <c r="J29" s="108"/>
      <c r="K29" s="108"/>
      <c r="L29" s="108"/>
      <c r="M29" s="108">
        <v>1</v>
      </c>
      <c r="N29" s="118">
        <f>35000+22000</f>
        <v>57000</v>
      </c>
      <c r="O29" s="119" t="s">
        <v>456</v>
      </c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</row>
    <row r="30" spans="1:28">
      <c r="A30" s="96">
        <v>44497</v>
      </c>
      <c r="B30" s="96">
        <v>44499</v>
      </c>
      <c r="C30" s="98" t="s">
        <v>325</v>
      </c>
      <c r="D30" s="98" t="s">
        <v>326</v>
      </c>
      <c r="E30" s="153" t="s">
        <v>327</v>
      </c>
      <c r="F30" s="98" t="s">
        <v>275</v>
      </c>
      <c r="G30" s="108"/>
      <c r="H30" s="108"/>
      <c r="I30" s="108">
        <v>1</v>
      </c>
      <c r="J30" s="108"/>
      <c r="K30" s="108"/>
      <c r="L30" s="108"/>
      <c r="M30" s="108"/>
      <c r="N30" s="84">
        <v>42000</v>
      </c>
      <c r="O30" s="119" t="s">
        <v>456</v>
      </c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</row>
    <row r="31" spans="1:28">
      <c r="A31" s="96">
        <v>44510</v>
      </c>
      <c r="B31" s="96">
        <v>44513</v>
      </c>
      <c r="C31" s="98" t="s">
        <v>328</v>
      </c>
      <c r="D31" s="98" t="s">
        <v>329</v>
      </c>
      <c r="E31" s="153" t="s">
        <v>377</v>
      </c>
      <c r="F31" s="98" t="s">
        <v>330</v>
      </c>
      <c r="G31" s="119"/>
      <c r="H31" s="119">
        <v>1</v>
      </c>
      <c r="I31" s="119"/>
      <c r="J31" s="119"/>
      <c r="K31" s="119"/>
      <c r="L31" s="119"/>
      <c r="M31" s="119"/>
      <c r="N31" s="99">
        <v>34000</v>
      </c>
      <c r="O31" s="119" t="s">
        <v>456</v>
      </c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</row>
    <row r="32" spans="1:28">
      <c r="A32" s="96">
        <v>44524</v>
      </c>
      <c r="B32" s="96">
        <v>44527</v>
      </c>
      <c r="C32" s="119" t="s">
        <v>401</v>
      </c>
      <c r="D32" s="119" t="s">
        <v>402</v>
      </c>
      <c r="E32" s="155" t="s">
        <v>327</v>
      </c>
      <c r="F32" s="144" t="s">
        <v>270</v>
      </c>
      <c r="G32" s="144"/>
      <c r="H32" s="144"/>
      <c r="I32" s="144">
        <v>1</v>
      </c>
      <c r="J32" s="144"/>
      <c r="K32" s="144"/>
      <c r="L32" s="144"/>
      <c r="M32" s="144"/>
      <c r="N32" s="156">
        <v>42000</v>
      </c>
      <c r="O32" s="119" t="s">
        <v>456</v>
      </c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</row>
    <row r="33" spans="1:28">
      <c r="A33" s="96">
        <v>44524</v>
      </c>
      <c r="B33" s="96">
        <v>44527</v>
      </c>
      <c r="C33" s="119" t="s">
        <v>403</v>
      </c>
      <c r="D33" s="119" t="s">
        <v>405</v>
      </c>
      <c r="E33" s="155" t="s">
        <v>310</v>
      </c>
      <c r="F33" s="144" t="s">
        <v>282</v>
      </c>
      <c r="G33" s="144">
        <v>1</v>
      </c>
      <c r="H33" s="144"/>
      <c r="I33" s="144"/>
      <c r="J33" s="144"/>
      <c r="K33" s="144"/>
      <c r="L33" s="144">
        <v>1</v>
      </c>
      <c r="M33" s="144">
        <v>1</v>
      </c>
      <c r="N33" s="156">
        <v>70500</v>
      </c>
      <c r="O33" s="119" t="s">
        <v>456</v>
      </c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</row>
    <row r="34" spans="1:28">
      <c r="A34" s="96">
        <v>44525</v>
      </c>
      <c r="B34" s="96">
        <v>44517</v>
      </c>
      <c r="C34" s="119" t="s">
        <v>406</v>
      </c>
      <c r="D34" s="119" t="s">
        <v>404</v>
      </c>
      <c r="E34" s="155" t="s">
        <v>377</v>
      </c>
      <c r="F34" s="144" t="s">
        <v>270</v>
      </c>
      <c r="G34" s="144"/>
      <c r="H34" s="144">
        <v>1</v>
      </c>
      <c r="I34" s="144"/>
      <c r="J34" s="144"/>
      <c r="K34" s="144">
        <v>1</v>
      </c>
      <c r="L34" s="144"/>
      <c r="M34" s="144"/>
      <c r="N34" s="156">
        <v>49000</v>
      </c>
      <c r="O34" s="119" t="s">
        <v>456</v>
      </c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</row>
    <row r="35" spans="1:28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</row>
    <row r="36" spans="1:28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</row>
    <row r="37" spans="1:28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</row>
    <row r="38" spans="1:28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</row>
  </sheetData>
  <mergeCells count="5">
    <mergeCell ref="G1:J1"/>
    <mergeCell ref="K1:M1"/>
    <mergeCell ref="Z1:Z2"/>
    <mergeCell ref="AA1:AA2"/>
    <mergeCell ref="AB1:AB2"/>
  </mergeCells>
  <phoneticPr fontId="1" type="noConversion"/>
  <pageMargins left="0.7" right="0.7" top="0.75" bottom="0.75" header="0.3" footer="0.3"/>
  <pageSetup paperSize="9" scale="72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DFA99-3220-4F64-9D1E-418C0AEDE60C}">
  <dimension ref="A1:AH81"/>
  <sheetViews>
    <sheetView zoomScale="142" zoomScaleNormal="142" workbookViewId="0">
      <pane ySplit="1" topLeftCell="A56" activePane="bottomLeft" state="frozen"/>
      <selection pane="bottomLeft" activeCell="F73" sqref="F73"/>
    </sheetView>
  </sheetViews>
  <sheetFormatPr defaultRowHeight="16.5"/>
  <cols>
    <col min="1" max="1" width="11.25" style="19" bestFit="1" customWidth="1"/>
    <col min="3" max="3" width="23.375" customWidth="1"/>
    <col min="4" max="4" width="15.125" customWidth="1"/>
    <col min="5" max="5" width="12.875" customWidth="1"/>
    <col min="6" max="7" width="12.375" customWidth="1"/>
    <col min="8" max="8" width="9.25" customWidth="1"/>
    <col min="9" max="9" width="16.125" style="14" customWidth="1"/>
    <col min="10" max="10" width="9.25" customWidth="1"/>
    <col min="11" max="11" width="10.75" customWidth="1"/>
    <col min="12" max="34" width="5.875" customWidth="1"/>
  </cols>
  <sheetData>
    <row r="1" spans="1:34">
      <c r="A1" s="169" t="s">
        <v>645</v>
      </c>
      <c r="B1" s="13" t="s">
        <v>611</v>
      </c>
      <c r="C1" s="13"/>
      <c r="D1" s="13" t="s">
        <v>612</v>
      </c>
      <c r="E1" s="13" t="s">
        <v>613</v>
      </c>
      <c r="F1" s="13" t="s">
        <v>614</v>
      </c>
      <c r="G1" s="13" t="s">
        <v>615</v>
      </c>
      <c r="H1" s="13" t="s">
        <v>661</v>
      </c>
      <c r="I1" s="13" t="s">
        <v>616</v>
      </c>
      <c r="J1" s="13" t="s">
        <v>2</v>
      </c>
      <c r="K1" s="13" t="s">
        <v>617</v>
      </c>
      <c r="L1" s="13" t="s">
        <v>627</v>
      </c>
      <c r="M1" s="13" t="s">
        <v>630</v>
      </c>
      <c r="N1" s="13" t="s">
        <v>631</v>
      </c>
      <c r="O1" s="13" t="s">
        <v>632</v>
      </c>
      <c r="P1" s="171" t="s">
        <v>643</v>
      </c>
      <c r="Q1" s="13" t="s">
        <v>634</v>
      </c>
      <c r="R1" s="13" t="s">
        <v>635</v>
      </c>
      <c r="S1" s="13" t="s">
        <v>620</v>
      </c>
      <c r="T1" s="13" t="s">
        <v>621</v>
      </c>
      <c r="U1" s="13" t="s">
        <v>622</v>
      </c>
      <c r="V1" s="13" t="s">
        <v>618</v>
      </c>
      <c r="W1" s="13" t="s">
        <v>623</v>
      </c>
      <c r="X1" s="13" t="s">
        <v>626</v>
      </c>
      <c r="Y1" s="13" t="s">
        <v>625</v>
      </c>
      <c r="Z1" s="13" t="s">
        <v>624</v>
      </c>
      <c r="AA1" s="13" t="s">
        <v>636</v>
      </c>
      <c r="AB1" s="13" t="s">
        <v>637</v>
      </c>
      <c r="AC1" s="13" t="s">
        <v>638</v>
      </c>
      <c r="AD1" s="171" t="s">
        <v>651</v>
      </c>
      <c r="AE1" s="171" t="s">
        <v>652</v>
      </c>
      <c r="AF1" s="13" t="s">
        <v>639</v>
      </c>
      <c r="AG1" s="13" t="s">
        <v>640</v>
      </c>
      <c r="AH1" s="13" t="s">
        <v>641</v>
      </c>
    </row>
    <row r="2" spans="1:34">
      <c r="A2" s="169">
        <v>44516</v>
      </c>
      <c r="B2" s="13" t="s">
        <v>658</v>
      </c>
      <c r="C2" s="13" t="s">
        <v>664</v>
      </c>
      <c r="D2" s="168" t="s">
        <v>642</v>
      </c>
      <c r="E2" s="168">
        <v>33569510</v>
      </c>
      <c r="F2" s="168">
        <v>30517736</v>
      </c>
      <c r="G2" s="168">
        <v>32450000</v>
      </c>
      <c r="H2" s="173">
        <f t="shared" ref="H2:H33" si="0">G2/E2</f>
        <v>0.9666509877564492</v>
      </c>
      <c r="I2" s="21" t="s">
        <v>629</v>
      </c>
      <c r="J2" s="13" t="s">
        <v>662</v>
      </c>
      <c r="K2" s="13" t="s">
        <v>657</v>
      </c>
      <c r="L2" s="13">
        <v>1</v>
      </c>
      <c r="M2" s="13">
        <v>1</v>
      </c>
      <c r="N2" s="13">
        <v>1</v>
      </c>
      <c r="O2" s="13">
        <v>1</v>
      </c>
      <c r="P2" s="171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71"/>
      <c r="AE2" s="171"/>
      <c r="AF2" s="13"/>
      <c r="AG2" s="13"/>
      <c r="AH2" s="13"/>
    </row>
    <row r="3" spans="1:34">
      <c r="A3" s="169">
        <v>44516</v>
      </c>
      <c r="B3" s="13" t="s">
        <v>658</v>
      </c>
      <c r="C3" s="13" t="s">
        <v>664</v>
      </c>
      <c r="D3" s="168" t="s">
        <v>642</v>
      </c>
      <c r="E3" s="168">
        <v>10930520</v>
      </c>
      <c r="F3" s="168">
        <v>9936836</v>
      </c>
      <c r="G3" s="168">
        <v>10548000</v>
      </c>
      <c r="H3" s="173">
        <f t="shared" si="0"/>
        <v>0.9650044096712691</v>
      </c>
      <c r="I3" s="21" t="s">
        <v>629</v>
      </c>
      <c r="J3" s="13" t="s">
        <v>663</v>
      </c>
      <c r="K3" s="13" t="s">
        <v>653</v>
      </c>
      <c r="L3" s="13">
        <v>1</v>
      </c>
      <c r="M3" s="13">
        <v>1</v>
      </c>
      <c r="N3" s="13">
        <v>1</v>
      </c>
      <c r="O3" s="13">
        <v>1</v>
      </c>
      <c r="P3" s="171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71"/>
      <c r="AE3" s="171"/>
      <c r="AF3" s="13"/>
      <c r="AG3" s="13"/>
      <c r="AH3" s="13"/>
    </row>
    <row r="4" spans="1:34">
      <c r="A4" s="169">
        <v>44487</v>
      </c>
      <c r="B4" s="13" t="s">
        <v>658</v>
      </c>
      <c r="C4" s="13" t="s">
        <v>664</v>
      </c>
      <c r="D4" s="168" t="s">
        <v>642</v>
      </c>
      <c r="E4" s="168">
        <v>8759350</v>
      </c>
      <c r="F4" s="168">
        <v>7963045</v>
      </c>
      <c r="G4" s="168">
        <v>8452700</v>
      </c>
      <c r="H4" s="173">
        <f t="shared" si="0"/>
        <v>0.96499169458921041</v>
      </c>
      <c r="I4" s="21" t="s">
        <v>629</v>
      </c>
      <c r="J4" s="13" t="s">
        <v>663</v>
      </c>
      <c r="K4" s="13" t="s">
        <v>653</v>
      </c>
      <c r="L4" s="13">
        <v>1</v>
      </c>
      <c r="M4" s="13">
        <v>1</v>
      </c>
      <c r="N4" s="13">
        <v>1</v>
      </c>
      <c r="O4" s="13">
        <v>1</v>
      </c>
      <c r="P4" s="171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71"/>
      <c r="AE4" s="171"/>
      <c r="AF4" s="13"/>
      <c r="AG4" s="13"/>
      <c r="AH4" s="13"/>
    </row>
    <row r="5" spans="1:34">
      <c r="A5" s="169">
        <v>44487</v>
      </c>
      <c r="B5" s="13" t="s">
        <v>658</v>
      </c>
      <c r="C5" s="13" t="s">
        <v>664</v>
      </c>
      <c r="D5" s="168" t="s">
        <v>642</v>
      </c>
      <c r="E5" s="168">
        <v>34779390</v>
      </c>
      <c r="F5" s="168">
        <v>31617627</v>
      </c>
      <c r="G5" s="168">
        <v>32260000</v>
      </c>
      <c r="H5" s="173">
        <f t="shared" si="0"/>
        <v>0.92756083416069113</v>
      </c>
      <c r="I5" s="21" t="s">
        <v>629</v>
      </c>
      <c r="J5" s="13" t="s">
        <v>662</v>
      </c>
      <c r="K5" s="13" t="s">
        <v>657</v>
      </c>
      <c r="L5" s="13">
        <v>1</v>
      </c>
      <c r="M5" s="13">
        <v>1</v>
      </c>
      <c r="N5" s="13">
        <v>1</v>
      </c>
      <c r="O5" s="13">
        <v>1</v>
      </c>
      <c r="P5" s="171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71"/>
      <c r="AE5" s="171"/>
      <c r="AF5" s="13"/>
      <c r="AG5" s="13"/>
      <c r="AH5" s="13"/>
    </row>
    <row r="6" spans="1:34">
      <c r="A6" s="172">
        <v>44453</v>
      </c>
      <c r="B6" s="13" t="s">
        <v>660</v>
      </c>
      <c r="C6" s="13" t="s">
        <v>664</v>
      </c>
      <c r="D6" s="168" t="s">
        <v>642</v>
      </c>
      <c r="E6" s="168">
        <v>6647800</v>
      </c>
      <c r="F6" s="168">
        <v>6043454</v>
      </c>
      <c r="G6" s="168">
        <v>6448400</v>
      </c>
      <c r="H6" s="173">
        <f t="shared" si="0"/>
        <v>0.97000511447396132</v>
      </c>
      <c r="I6" s="21" t="s">
        <v>629</v>
      </c>
      <c r="J6" s="13" t="s">
        <v>663</v>
      </c>
      <c r="K6" s="13" t="s">
        <v>653</v>
      </c>
      <c r="L6" s="13">
        <v>1</v>
      </c>
      <c r="M6" s="13">
        <v>1</v>
      </c>
      <c r="N6" s="13">
        <v>1</v>
      </c>
      <c r="O6" s="13">
        <v>1</v>
      </c>
      <c r="P6" s="171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71"/>
      <c r="AE6" s="171"/>
      <c r="AF6" s="13"/>
      <c r="AG6" s="13"/>
      <c r="AH6" s="13"/>
    </row>
    <row r="7" spans="1:34">
      <c r="A7" s="172">
        <v>44421</v>
      </c>
      <c r="B7" s="13" t="s">
        <v>660</v>
      </c>
      <c r="C7" s="13" t="s">
        <v>664</v>
      </c>
      <c r="D7" s="168" t="s">
        <v>642</v>
      </c>
      <c r="E7" s="168">
        <v>27493960</v>
      </c>
      <c r="F7" s="168">
        <v>24994509</v>
      </c>
      <c r="G7" s="168">
        <v>27280000</v>
      </c>
      <c r="H7" s="173">
        <f t="shared" si="0"/>
        <v>0.99221792713745127</v>
      </c>
      <c r="I7" s="21" t="s">
        <v>629</v>
      </c>
      <c r="J7" s="13" t="s">
        <v>662</v>
      </c>
      <c r="K7" s="13" t="s">
        <v>657</v>
      </c>
      <c r="L7" s="13">
        <v>1</v>
      </c>
      <c r="M7" s="13">
        <v>1</v>
      </c>
      <c r="N7" s="13">
        <v>1</v>
      </c>
      <c r="O7" s="13">
        <v>1</v>
      </c>
      <c r="P7" s="171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71"/>
      <c r="AE7" s="171"/>
      <c r="AF7" s="13"/>
      <c r="AG7" s="13"/>
      <c r="AH7" s="13"/>
    </row>
    <row r="8" spans="1:34">
      <c r="A8" s="169">
        <v>44421</v>
      </c>
      <c r="B8" s="13" t="s">
        <v>660</v>
      </c>
      <c r="C8" s="13" t="s">
        <v>664</v>
      </c>
      <c r="D8" s="168" t="s">
        <v>642</v>
      </c>
      <c r="E8" s="168">
        <v>6742190</v>
      </c>
      <c r="F8" s="168">
        <v>6129263</v>
      </c>
      <c r="G8" s="168">
        <v>6540000</v>
      </c>
      <c r="H8" s="173">
        <f t="shared" si="0"/>
        <v>0.97001122780580196</v>
      </c>
      <c r="I8" s="21" t="s">
        <v>629</v>
      </c>
      <c r="J8" s="13" t="s">
        <v>663</v>
      </c>
      <c r="K8" s="13" t="s">
        <v>653</v>
      </c>
      <c r="L8" s="13">
        <v>1</v>
      </c>
      <c r="M8" s="13">
        <v>1</v>
      </c>
      <c r="N8" s="13">
        <v>1</v>
      </c>
      <c r="O8" s="13">
        <v>1</v>
      </c>
      <c r="P8" s="171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71"/>
      <c r="AE8" s="171"/>
      <c r="AF8" s="13"/>
      <c r="AG8" s="13"/>
      <c r="AH8" s="13"/>
    </row>
    <row r="9" spans="1:34" s="168" customFormat="1" ht="12">
      <c r="A9" s="170">
        <v>44242</v>
      </c>
      <c r="B9" s="168" t="s">
        <v>630</v>
      </c>
      <c r="C9" s="13" t="s">
        <v>664</v>
      </c>
      <c r="D9" s="168" t="s">
        <v>642</v>
      </c>
      <c r="E9" s="168">
        <v>31617730</v>
      </c>
      <c r="F9" s="168">
        <v>28748390</v>
      </c>
      <c r="G9" s="168">
        <v>30640000</v>
      </c>
      <c r="H9" s="173">
        <f t="shared" si="0"/>
        <v>0.96907652763180663</v>
      </c>
      <c r="I9" s="21" t="s">
        <v>629</v>
      </c>
      <c r="J9" s="13" t="s">
        <v>662</v>
      </c>
      <c r="K9" s="168" t="s">
        <v>633</v>
      </c>
      <c r="L9" s="21">
        <v>1</v>
      </c>
      <c r="M9" s="168">
        <v>1</v>
      </c>
      <c r="N9" s="168">
        <v>1</v>
      </c>
      <c r="O9" s="168">
        <v>1</v>
      </c>
    </row>
    <row r="10" spans="1:34" s="168" customFormat="1" ht="12">
      <c r="A10" s="170">
        <v>44242</v>
      </c>
      <c r="B10" s="168" t="s">
        <v>630</v>
      </c>
      <c r="C10" s="13" t="s">
        <v>664</v>
      </c>
      <c r="D10" s="168" t="s">
        <v>642</v>
      </c>
      <c r="E10" s="168">
        <v>8676610</v>
      </c>
      <c r="F10" s="168">
        <v>7887827</v>
      </c>
      <c r="G10" s="168">
        <v>8405800</v>
      </c>
      <c r="H10" s="173">
        <f t="shared" si="0"/>
        <v>0.96878850150000984</v>
      </c>
      <c r="I10" s="21" t="s">
        <v>629</v>
      </c>
      <c r="J10" s="13" t="s">
        <v>663</v>
      </c>
      <c r="K10" s="168" t="s">
        <v>659</v>
      </c>
      <c r="L10" s="21">
        <v>1</v>
      </c>
      <c r="M10" s="168">
        <v>1</v>
      </c>
      <c r="N10" s="168">
        <v>1</v>
      </c>
      <c r="O10" s="168">
        <v>1</v>
      </c>
    </row>
    <row r="11" spans="1:34" s="168" customFormat="1" ht="12">
      <c r="A11" s="170">
        <v>44241</v>
      </c>
      <c r="B11" s="168" t="s">
        <v>643</v>
      </c>
      <c r="C11" s="168" t="s">
        <v>665</v>
      </c>
      <c r="D11" s="168" t="s">
        <v>642</v>
      </c>
      <c r="E11" s="168">
        <v>60344380</v>
      </c>
      <c r="F11" s="168">
        <v>54858527</v>
      </c>
      <c r="G11" s="168">
        <v>56500000</v>
      </c>
      <c r="H11" s="173">
        <f t="shared" si="0"/>
        <v>0.93629265890212143</v>
      </c>
      <c r="I11" s="21" t="s">
        <v>619</v>
      </c>
      <c r="J11" s="13" t="s">
        <v>662</v>
      </c>
      <c r="K11" s="168" t="s">
        <v>644</v>
      </c>
      <c r="P11" s="168">
        <v>1</v>
      </c>
      <c r="Q11" s="168">
        <v>1</v>
      </c>
      <c r="R11" s="168">
        <v>1</v>
      </c>
    </row>
    <row r="12" spans="1:34" s="168" customFormat="1" ht="12">
      <c r="A12" s="170">
        <v>44270</v>
      </c>
      <c r="B12" s="168" t="s">
        <v>643</v>
      </c>
      <c r="C12" s="168" t="s">
        <v>665</v>
      </c>
      <c r="D12" s="168" t="s">
        <v>642</v>
      </c>
      <c r="E12" s="168">
        <v>59559680</v>
      </c>
      <c r="F12" s="168">
        <v>54145163</v>
      </c>
      <c r="G12" s="168">
        <v>57520000</v>
      </c>
      <c r="H12" s="173">
        <f t="shared" si="0"/>
        <v>0.96575401345339662</v>
      </c>
      <c r="I12" s="21" t="s">
        <v>619</v>
      </c>
      <c r="J12" s="13" t="s">
        <v>662</v>
      </c>
      <c r="K12" s="168" t="s">
        <v>644</v>
      </c>
      <c r="P12" s="168">
        <v>1</v>
      </c>
      <c r="Q12" s="168">
        <v>1</v>
      </c>
      <c r="R12" s="168">
        <v>1</v>
      </c>
    </row>
    <row r="13" spans="1:34" s="168" customFormat="1" ht="12">
      <c r="A13" s="170">
        <v>44515</v>
      </c>
      <c r="B13" s="168" t="s">
        <v>643</v>
      </c>
      <c r="C13" s="168" t="s">
        <v>665</v>
      </c>
      <c r="D13" s="168" t="s">
        <v>642</v>
      </c>
      <c r="E13" s="168">
        <v>74090920</v>
      </c>
      <c r="F13" s="168">
        <v>67355381</v>
      </c>
      <c r="G13" s="168">
        <v>72600000</v>
      </c>
      <c r="H13" s="173">
        <f t="shared" si="0"/>
        <v>0.97987715633710581</v>
      </c>
      <c r="I13" s="21" t="s">
        <v>619</v>
      </c>
      <c r="J13" s="13" t="s">
        <v>662</v>
      </c>
      <c r="K13" s="168" t="s">
        <v>644</v>
      </c>
      <c r="P13" s="168">
        <v>1</v>
      </c>
      <c r="Q13" s="168">
        <v>1</v>
      </c>
      <c r="R13" s="168">
        <v>1</v>
      </c>
    </row>
    <row r="14" spans="1:34" s="168" customFormat="1" ht="12">
      <c r="A14" s="170">
        <v>44306</v>
      </c>
      <c r="B14" s="168" t="s">
        <v>634</v>
      </c>
      <c r="C14" s="168" t="s">
        <v>665</v>
      </c>
      <c r="D14" s="168" t="s">
        <v>642</v>
      </c>
      <c r="E14" s="168">
        <v>60076890</v>
      </c>
      <c r="F14" s="168">
        <v>54615345</v>
      </c>
      <c r="G14" s="168">
        <v>58720000</v>
      </c>
      <c r="H14" s="173">
        <f t="shared" si="0"/>
        <v>0.97741411048408133</v>
      </c>
      <c r="I14" s="21" t="s">
        <v>619</v>
      </c>
      <c r="J14" s="13" t="s">
        <v>662</v>
      </c>
      <c r="K14" s="168" t="s">
        <v>633</v>
      </c>
      <c r="Q14" s="168">
        <v>1</v>
      </c>
      <c r="R14" s="168">
        <v>1</v>
      </c>
    </row>
    <row r="15" spans="1:34" s="168" customFormat="1" ht="12">
      <c r="A15" s="170">
        <v>44334</v>
      </c>
      <c r="B15" s="168" t="s">
        <v>634</v>
      </c>
      <c r="C15" s="168" t="s">
        <v>665</v>
      </c>
      <c r="D15" s="168" t="s">
        <v>646</v>
      </c>
      <c r="E15" s="168">
        <v>70296570</v>
      </c>
      <c r="F15" s="168">
        <v>63905972</v>
      </c>
      <c r="G15" s="168">
        <v>68340000</v>
      </c>
      <c r="H15" s="173">
        <f t="shared" si="0"/>
        <v>0.97216692080424405</v>
      </c>
      <c r="I15" s="21" t="s">
        <v>619</v>
      </c>
      <c r="J15" s="13" t="s">
        <v>662</v>
      </c>
      <c r="K15" s="168" t="s">
        <v>633</v>
      </c>
      <c r="P15" s="168">
        <v>1</v>
      </c>
      <c r="Q15" s="168">
        <v>1</v>
      </c>
      <c r="R15" s="168">
        <v>1</v>
      </c>
    </row>
    <row r="16" spans="1:34" s="168" customFormat="1" ht="12">
      <c r="A16" s="170">
        <v>44364</v>
      </c>
      <c r="B16" s="168" t="s">
        <v>634</v>
      </c>
      <c r="C16" s="168" t="s">
        <v>665</v>
      </c>
      <c r="D16" s="168" t="s">
        <v>642</v>
      </c>
      <c r="E16" s="168">
        <v>54424600</v>
      </c>
      <c r="F16" s="168">
        <v>49476909</v>
      </c>
      <c r="G16" s="168">
        <v>53700000</v>
      </c>
      <c r="H16" s="173">
        <f t="shared" si="0"/>
        <v>0.98668616765212791</v>
      </c>
      <c r="I16" s="21" t="s">
        <v>619</v>
      </c>
      <c r="J16" s="13" t="s">
        <v>662</v>
      </c>
      <c r="K16" s="168" t="s">
        <v>644</v>
      </c>
      <c r="P16" s="168">
        <v>1</v>
      </c>
      <c r="Q16" s="168">
        <v>1</v>
      </c>
      <c r="R16" s="168">
        <v>1</v>
      </c>
    </row>
    <row r="17" spans="1:26" s="168" customFormat="1" ht="12">
      <c r="A17" s="170">
        <v>44421</v>
      </c>
      <c r="B17" s="168" t="s">
        <v>635</v>
      </c>
      <c r="C17" s="168" t="s">
        <v>665</v>
      </c>
      <c r="D17" s="168" t="s">
        <v>642</v>
      </c>
      <c r="E17" s="168">
        <v>54640030</v>
      </c>
      <c r="F17" s="168">
        <v>49672754</v>
      </c>
      <c r="G17" s="168">
        <v>51310000</v>
      </c>
      <c r="H17" s="173">
        <f t="shared" si="0"/>
        <v>0.9390551213094136</v>
      </c>
      <c r="I17" s="21" t="s">
        <v>619</v>
      </c>
      <c r="J17" s="13" t="s">
        <v>662</v>
      </c>
      <c r="K17" s="168" t="s">
        <v>647</v>
      </c>
      <c r="P17" s="168">
        <v>1</v>
      </c>
      <c r="Q17" s="168">
        <v>1</v>
      </c>
      <c r="R17" s="168">
        <v>1</v>
      </c>
    </row>
    <row r="18" spans="1:26" s="168" customFormat="1" ht="12">
      <c r="A18" s="170">
        <v>44455</v>
      </c>
      <c r="B18" s="168" t="s">
        <v>635</v>
      </c>
      <c r="C18" s="168" t="s">
        <v>665</v>
      </c>
      <c r="D18" s="168" t="s">
        <v>642</v>
      </c>
      <c r="E18" s="168">
        <v>54992910</v>
      </c>
      <c r="F18" s="168">
        <v>49993554</v>
      </c>
      <c r="G18" s="168">
        <v>53720000</v>
      </c>
      <c r="H18" s="173">
        <f t="shared" si="0"/>
        <v>0.97685319798497661</v>
      </c>
      <c r="I18" s="21" t="s">
        <v>619</v>
      </c>
      <c r="J18" s="13" t="s">
        <v>662</v>
      </c>
      <c r="K18" s="168" t="s">
        <v>644</v>
      </c>
      <c r="P18" s="168">
        <v>1</v>
      </c>
      <c r="Q18" s="168">
        <v>1</v>
      </c>
      <c r="R18" s="168">
        <v>1</v>
      </c>
    </row>
    <row r="19" spans="1:26" s="168" customFormat="1" ht="12">
      <c r="A19" s="170">
        <v>44487</v>
      </c>
      <c r="B19" s="168" t="s">
        <v>635</v>
      </c>
      <c r="C19" s="168" t="s">
        <v>665</v>
      </c>
      <c r="D19" s="168" t="s">
        <v>642</v>
      </c>
      <c r="E19" s="168">
        <v>67444800</v>
      </c>
      <c r="F19" s="168">
        <v>61313454</v>
      </c>
      <c r="G19" s="168">
        <v>66700000</v>
      </c>
      <c r="H19" s="173">
        <f t="shared" si="0"/>
        <v>0.9889568951201575</v>
      </c>
      <c r="I19" s="21" t="s">
        <v>619</v>
      </c>
      <c r="J19" s="13" t="s">
        <v>662</v>
      </c>
      <c r="K19" s="168" t="s">
        <v>644</v>
      </c>
      <c r="P19" s="168">
        <v>1</v>
      </c>
      <c r="Q19" s="168">
        <v>1</v>
      </c>
      <c r="R19" s="168">
        <v>1</v>
      </c>
    </row>
    <row r="20" spans="1:26" s="168" customFormat="1" ht="12">
      <c r="A20" s="170">
        <v>44522</v>
      </c>
      <c r="B20" s="168" t="s">
        <v>620</v>
      </c>
      <c r="C20" s="168" t="s">
        <v>666</v>
      </c>
      <c r="D20" s="168" t="s">
        <v>642</v>
      </c>
      <c r="E20" s="168">
        <v>31742850</v>
      </c>
      <c r="F20" s="168">
        <v>28857136</v>
      </c>
      <c r="G20" s="168">
        <v>31500000</v>
      </c>
      <c r="H20" s="173">
        <f t="shared" si="0"/>
        <v>0.99234945822445053</v>
      </c>
      <c r="I20" s="21" t="s">
        <v>649</v>
      </c>
      <c r="J20" s="13" t="s">
        <v>662</v>
      </c>
      <c r="K20" s="168" t="s">
        <v>648</v>
      </c>
      <c r="S20" s="168">
        <v>1</v>
      </c>
      <c r="T20" s="168">
        <v>1</v>
      </c>
      <c r="U20" s="168">
        <v>1</v>
      </c>
      <c r="V20" s="168">
        <v>1</v>
      </c>
    </row>
    <row r="21" spans="1:26" s="168" customFormat="1" ht="12">
      <c r="A21" s="170">
        <v>44494</v>
      </c>
      <c r="B21" s="168" t="s">
        <v>620</v>
      </c>
      <c r="C21" s="168" t="s">
        <v>666</v>
      </c>
      <c r="D21" s="168" t="s">
        <v>642</v>
      </c>
      <c r="E21" s="168">
        <v>23747380</v>
      </c>
      <c r="F21" s="168">
        <v>21588527</v>
      </c>
      <c r="G21" s="168">
        <v>23590000</v>
      </c>
      <c r="H21" s="173">
        <f t="shared" si="0"/>
        <v>0.99337274259307762</v>
      </c>
      <c r="I21" s="21" t="s">
        <v>649</v>
      </c>
      <c r="J21" s="13" t="s">
        <v>662</v>
      </c>
      <c r="K21" s="168" t="s">
        <v>648</v>
      </c>
      <c r="S21" s="168">
        <v>1</v>
      </c>
      <c r="T21" s="168">
        <v>1</v>
      </c>
      <c r="U21" s="168">
        <v>1</v>
      </c>
      <c r="V21" s="168">
        <v>1</v>
      </c>
    </row>
    <row r="22" spans="1:26" s="168" customFormat="1" ht="12">
      <c r="A22" s="170">
        <v>44305</v>
      </c>
      <c r="B22" s="168" t="s">
        <v>622</v>
      </c>
      <c r="C22" s="168" t="s">
        <v>666</v>
      </c>
      <c r="D22" s="168" t="s">
        <v>642</v>
      </c>
      <c r="E22" s="168">
        <v>21406810</v>
      </c>
      <c r="F22" s="168">
        <v>19460736</v>
      </c>
      <c r="G22" s="168">
        <v>21250000</v>
      </c>
      <c r="H22" s="173">
        <f t="shared" si="0"/>
        <v>0.99267476097559604</v>
      </c>
      <c r="I22" s="21" t="s">
        <v>650</v>
      </c>
      <c r="J22" s="13" t="s">
        <v>662</v>
      </c>
      <c r="K22" s="168" t="s">
        <v>648</v>
      </c>
      <c r="S22" s="168">
        <v>1</v>
      </c>
      <c r="T22" s="168">
        <v>1</v>
      </c>
      <c r="U22" s="168">
        <v>1</v>
      </c>
      <c r="V22" s="168">
        <v>1</v>
      </c>
    </row>
    <row r="23" spans="1:26">
      <c r="A23" s="170">
        <v>44308</v>
      </c>
      <c r="B23" s="168" t="s">
        <v>622</v>
      </c>
      <c r="C23" s="168" t="s">
        <v>666</v>
      </c>
      <c r="D23" s="168" t="s">
        <v>642</v>
      </c>
      <c r="E23" s="168">
        <v>23133220</v>
      </c>
      <c r="F23" s="168">
        <v>21030200</v>
      </c>
      <c r="G23" s="168">
        <v>22900000</v>
      </c>
      <c r="H23" s="173">
        <f t="shared" si="0"/>
        <v>0.98991839441288332</v>
      </c>
      <c r="I23" s="21" t="s">
        <v>649</v>
      </c>
      <c r="J23" s="13" t="s">
        <v>662</v>
      </c>
      <c r="K23" s="168" t="s">
        <v>648</v>
      </c>
      <c r="S23" s="168">
        <v>1</v>
      </c>
      <c r="T23" s="168">
        <v>1</v>
      </c>
      <c r="U23" s="168">
        <v>1</v>
      </c>
      <c r="V23" s="168">
        <v>1</v>
      </c>
    </row>
    <row r="24" spans="1:26">
      <c r="A24" s="170">
        <v>44517</v>
      </c>
      <c r="B24" s="168" t="s">
        <v>623</v>
      </c>
      <c r="C24" s="168" t="s">
        <v>667</v>
      </c>
      <c r="D24" s="168" t="s">
        <v>642</v>
      </c>
      <c r="E24" s="168">
        <v>36739470</v>
      </c>
      <c r="F24" s="168">
        <v>33399518</v>
      </c>
      <c r="G24" s="168">
        <v>33660000</v>
      </c>
      <c r="H24" s="173">
        <f t="shared" si="0"/>
        <v>0.91618088121576058</v>
      </c>
      <c r="I24" s="21" t="s">
        <v>650</v>
      </c>
      <c r="J24" s="13" t="s">
        <v>662</v>
      </c>
      <c r="K24" s="168" t="s">
        <v>644</v>
      </c>
      <c r="W24">
        <v>1</v>
      </c>
      <c r="X24">
        <v>1</v>
      </c>
      <c r="Y24">
        <v>1</v>
      </c>
      <c r="Z24">
        <v>1</v>
      </c>
    </row>
    <row r="25" spans="1:26">
      <c r="A25" s="170">
        <v>44484</v>
      </c>
      <c r="B25" s="168" t="s">
        <v>623</v>
      </c>
      <c r="C25" s="168" t="s">
        <v>667</v>
      </c>
      <c r="D25" s="168" t="s">
        <v>642</v>
      </c>
      <c r="E25" s="168">
        <v>27933580</v>
      </c>
      <c r="F25" s="168">
        <v>25394163</v>
      </c>
      <c r="G25" s="168">
        <v>26480000</v>
      </c>
      <c r="H25" s="173">
        <f t="shared" si="0"/>
        <v>0.94796298934830403</v>
      </c>
      <c r="I25" s="21" t="s">
        <v>650</v>
      </c>
      <c r="J25" s="13" t="s">
        <v>662</v>
      </c>
      <c r="K25" s="168" t="s">
        <v>644</v>
      </c>
      <c r="W25">
        <v>1</v>
      </c>
      <c r="X25">
        <v>1</v>
      </c>
      <c r="Y25">
        <v>1</v>
      </c>
      <c r="Z25">
        <v>1</v>
      </c>
    </row>
    <row r="26" spans="1:26">
      <c r="A26" s="170">
        <v>44368</v>
      </c>
      <c r="B26" s="168" t="s">
        <v>625</v>
      </c>
      <c r="C26" s="168" t="s">
        <v>667</v>
      </c>
      <c r="D26" s="168" t="s">
        <v>628</v>
      </c>
      <c r="E26" s="168">
        <v>24382240</v>
      </c>
      <c r="F26" s="168">
        <v>22165672</v>
      </c>
      <c r="G26" s="168">
        <v>22670000</v>
      </c>
      <c r="H26" s="173">
        <f t="shared" si="0"/>
        <v>0.92977511500173893</v>
      </c>
      <c r="I26" s="21" t="s">
        <v>650</v>
      </c>
      <c r="J26" s="13" t="s">
        <v>662</v>
      </c>
      <c r="K26" s="168" t="s">
        <v>644</v>
      </c>
      <c r="W26">
        <v>1</v>
      </c>
      <c r="X26">
        <v>1</v>
      </c>
      <c r="Y26">
        <v>1</v>
      </c>
      <c r="Z26">
        <v>1</v>
      </c>
    </row>
    <row r="27" spans="1:26">
      <c r="A27" s="170">
        <v>44334</v>
      </c>
      <c r="B27" s="168" t="s">
        <v>625</v>
      </c>
      <c r="C27" s="168" t="s">
        <v>667</v>
      </c>
      <c r="D27" s="168" t="s">
        <v>628</v>
      </c>
      <c r="E27" s="168">
        <v>26742870</v>
      </c>
      <c r="F27" s="168">
        <v>24311700</v>
      </c>
      <c r="G27" s="168">
        <v>25670000</v>
      </c>
      <c r="H27" s="173">
        <f t="shared" si="0"/>
        <v>0.95988201715073962</v>
      </c>
      <c r="I27" s="21" t="s">
        <v>650</v>
      </c>
      <c r="J27" s="13" t="s">
        <v>662</v>
      </c>
      <c r="K27" s="168" t="s">
        <v>633</v>
      </c>
      <c r="W27">
        <v>1</v>
      </c>
      <c r="X27">
        <v>1</v>
      </c>
      <c r="Y27">
        <v>1</v>
      </c>
      <c r="Z27">
        <v>1</v>
      </c>
    </row>
    <row r="28" spans="1:26">
      <c r="A28" s="170">
        <v>44301</v>
      </c>
      <c r="B28" s="168" t="s">
        <v>624</v>
      </c>
      <c r="C28" s="168" t="s">
        <v>667</v>
      </c>
      <c r="D28" s="168" t="s">
        <v>628</v>
      </c>
      <c r="E28" s="168">
        <v>23864380</v>
      </c>
      <c r="F28" s="168">
        <v>21694890</v>
      </c>
      <c r="G28" s="168">
        <v>23120000</v>
      </c>
      <c r="H28" s="173">
        <f t="shared" si="0"/>
        <v>0.96880790533841654</v>
      </c>
      <c r="I28" s="21" t="s">
        <v>650</v>
      </c>
      <c r="J28" s="13" t="s">
        <v>662</v>
      </c>
      <c r="K28" s="168" t="s">
        <v>633</v>
      </c>
      <c r="W28">
        <v>1</v>
      </c>
      <c r="X28">
        <v>1</v>
      </c>
      <c r="Y28">
        <v>1</v>
      </c>
      <c r="Z28">
        <v>1</v>
      </c>
    </row>
    <row r="29" spans="1:26">
      <c r="A29" s="170">
        <v>44271</v>
      </c>
      <c r="B29" s="168" t="s">
        <v>624</v>
      </c>
      <c r="C29" s="168" t="s">
        <v>667</v>
      </c>
      <c r="D29" s="168" t="s">
        <v>628</v>
      </c>
      <c r="E29" s="168">
        <v>28132190</v>
      </c>
      <c r="F29" s="168">
        <v>25574718</v>
      </c>
      <c r="G29" s="168">
        <v>25530000</v>
      </c>
      <c r="H29" s="173">
        <f t="shared" si="0"/>
        <v>0.90750133565854629</v>
      </c>
      <c r="I29" s="21" t="s">
        <v>650</v>
      </c>
      <c r="J29" s="13" t="s">
        <v>662</v>
      </c>
      <c r="K29" s="168" t="s">
        <v>633</v>
      </c>
      <c r="W29">
        <v>1</v>
      </c>
      <c r="X29">
        <v>1</v>
      </c>
      <c r="Y29">
        <v>1</v>
      </c>
      <c r="Z29">
        <v>1</v>
      </c>
    </row>
    <row r="30" spans="1:26">
      <c r="A30" s="170">
        <v>44242</v>
      </c>
      <c r="B30" s="168" t="s">
        <v>624</v>
      </c>
      <c r="C30" s="168" t="s">
        <v>667</v>
      </c>
      <c r="D30" s="168" t="s">
        <v>628</v>
      </c>
      <c r="E30" s="168">
        <v>29113120</v>
      </c>
      <c r="F30" s="168">
        <v>26466472</v>
      </c>
      <c r="G30" s="168">
        <v>27860000</v>
      </c>
      <c r="H30" s="173">
        <f t="shared" si="0"/>
        <v>0.9569568634347676</v>
      </c>
      <c r="I30" s="21" t="s">
        <v>650</v>
      </c>
      <c r="J30" s="13" t="s">
        <v>662</v>
      </c>
      <c r="K30" s="168" t="s">
        <v>633</v>
      </c>
      <c r="W30">
        <v>1</v>
      </c>
      <c r="X30">
        <v>1</v>
      </c>
      <c r="Y30">
        <v>1</v>
      </c>
      <c r="Z30">
        <v>1</v>
      </c>
    </row>
    <row r="31" spans="1:26">
      <c r="A31" s="170">
        <v>44239</v>
      </c>
      <c r="B31" s="168" t="s">
        <v>623</v>
      </c>
      <c r="C31" s="168" t="s">
        <v>667</v>
      </c>
      <c r="D31" s="168" t="s">
        <v>628</v>
      </c>
      <c r="E31" s="168">
        <v>27469605</v>
      </c>
      <c r="F31" s="168">
        <v>24972368</v>
      </c>
      <c r="G31" s="168">
        <v>25650000</v>
      </c>
      <c r="H31" s="173">
        <f t="shared" si="0"/>
        <v>0.93375933145016099</v>
      </c>
      <c r="I31" s="21" t="s">
        <v>650</v>
      </c>
      <c r="J31" s="13" t="s">
        <v>662</v>
      </c>
      <c r="K31" s="168" t="s">
        <v>633</v>
      </c>
      <c r="W31">
        <v>1</v>
      </c>
      <c r="X31">
        <v>1</v>
      </c>
      <c r="Y31">
        <v>1</v>
      </c>
      <c r="Z31">
        <v>1</v>
      </c>
    </row>
    <row r="32" spans="1:26">
      <c r="A32" s="170">
        <v>44453</v>
      </c>
      <c r="B32" s="168" t="s">
        <v>626</v>
      </c>
      <c r="C32" s="168" t="s">
        <v>667</v>
      </c>
      <c r="D32" s="168" t="s">
        <v>642</v>
      </c>
      <c r="E32" s="168">
        <v>25340860</v>
      </c>
      <c r="F32" s="168">
        <v>23037145</v>
      </c>
      <c r="G32" s="168">
        <v>23850000</v>
      </c>
      <c r="H32" s="173">
        <f t="shared" si="0"/>
        <v>0.94116774253123214</v>
      </c>
      <c r="I32" s="21" t="s">
        <v>650</v>
      </c>
      <c r="J32" s="13" t="s">
        <v>662</v>
      </c>
      <c r="K32" s="168" t="s">
        <v>644</v>
      </c>
      <c r="W32">
        <v>1</v>
      </c>
      <c r="X32">
        <v>1</v>
      </c>
      <c r="Y32">
        <v>1</v>
      </c>
      <c r="Z32">
        <v>1</v>
      </c>
    </row>
    <row r="33" spans="1:33">
      <c r="A33" s="170">
        <v>44425</v>
      </c>
      <c r="B33" s="168" t="s">
        <v>626</v>
      </c>
      <c r="C33" s="168" t="s">
        <v>667</v>
      </c>
      <c r="D33" s="168" t="s">
        <v>642</v>
      </c>
      <c r="E33" s="168">
        <v>23305560</v>
      </c>
      <c r="F33" s="168">
        <v>21186872</v>
      </c>
      <c r="G33" s="168">
        <v>22100000</v>
      </c>
      <c r="H33" s="173">
        <f t="shared" si="0"/>
        <v>0.94827157124737615</v>
      </c>
      <c r="I33" s="21" t="s">
        <v>650</v>
      </c>
      <c r="J33" s="13" t="s">
        <v>662</v>
      </c>
      <c r="K33" s="168" t="s">
        <v>644</v>
      </c>
      <c r="W33">
        <v>1</v>
      </c>
      <c r="X33">
        <v>1</v>
      </c>
      <c r="Y33">
        <v>1</v>
      </c>
      <c r="Z33">
        <v>1</v>
      </c>
    </row>
    <row r="34" spans="1:33">
      <c r="A34" s="170">
        <v>44425</v>
      </c>
      <c r="B34" s="168" t="s">
        <v>637</v>
      </c>
      <c r="C34" s="168" t="s">
        <v>668</v>
      </c>
      <c r="D34" s="168" t="s">
        <v>642</v>
      </c>
      <c r="E34" s="168">
        <v>21898780</v>
      </c>
      <c r="F34" s="168">
        <v>19907981</v>
      </c>
      <c r="G34" s="168">
        <v>21520000</v>
      </c>
      <c r="H34" s="173">
        <f t="shared" ref="H34:H65" si="1">G34/E34</f>
        <v>0.98270314602000663</v>
      </c>
      <c r="I34" s="21" t="s">
        <v>650</v>
      </c>
      <c r="J34" s="13" t="s">
        <v>662</v>
      </c>
      <c r="K34" s="168" t="s">
        <v>644</v>
      </c>
      <c r="AA34">
        <v>1</v>
      </c>
      <c r="AB34">
        <v>1</v>
      </c>
      <c r="AC34">
        <v>1</v>
      </c>
    </row>
    <row r="35" spans="1:33">
      <c r="A35" s="170">
        <v>44363</v>
      </c>
      <c r="B35" s="168" t="s">
        <v>637</v>
      </c>
      <c r="C35" s="168" t="s">
        <v>668</v>
      </c>
      <c r="D35" s="168" t="s">
        <v>642</v>
      </c>
      <c r="E35" s="168">
        <v>20066960</v>
      </c>
      <c r="F35" s="168">
        <v>18242690</v>
      </c>
      <c r="G35" s="168">
        <v>19700000</v>
      </c>
      <c r="H35" s="173">
        <f t="shared" si="1"/>
        <v>0.98171322412562745</v>
      </c>
      <c r="I35" s="21" t="s">
        <v>650</v>
      </c>
      <c r="J35" s="13" t="s">
        <v>662</v>
      </c>
      <c r="K35" s="168" t="s">
        <v>644</v>
      </c>
      <c r="AA35">
        <v>1</v>
      </c>
      <c r="AB35">
        <v>1</v>
      </c>
      <c r="AC35">
        <v>1</v>
      </c>
    </row>
    <row r="36" spans="1:33">
      <c r="A36" s="170">
        <v>44333</v>
      </c>
      <c r="B36" s="168" t="s">
        <v>637</v>
      </c>
      <c r="C36" s="168" t="s">
        <v>668</v>
      </c>
      <c r="D36" s="168" t="s">
        <v>642</v>
      </c>
      <c r="E36" s="168">
        <v>23898170</v>
      </c>
      <c r="F36" s="168">
        <v>21725609</v>
      </c>
      <c r="G36" s="168">
        <v>23520000</v>
      </c>
      <c r="H36" s="173">
        <f t="shared" si="1"/>
        <v>0.98417577580208027</v>
      </c>
      <c r="I36" s="21" t="s">
        <v>650</v>
      </c>
      <c r="J36" s="13" t="s">
        <v>662</v>
      </c>
      <c r="K36" s="168" t="s">
        <v>633</v>
      </c>
      <c r="AA36">
        <v>1</v>
      </c>
      <c r="AB36">
        <v>1</v>
      </c>
      <c r="AC36">
        <v>1</v>
      </c>
    </row>
    <row r="37" spans="1:33">
      <c r="A37" s="170">
        <v>44302</v>
      </c>
      <c r="B37" s="168" t="s">
        <v>636</v>
      </c>
      <c r="C37" s="168" t="s">
        <v>668</v>
      </c>
      <c r="D37" s="168" t="s">
        <v>642</v>
      </c>
      <c r="E37" s="168">
        <v>22209260</v>
      </c>
      <c r="F37" s="168">
        <v>20190236</v>
      </c>
      <c r="G37" s="168">
        <v>21890000</v>
      </c>
      <c r="H37" s="173">
        <f t="shared" si="1"/>
        <v>0.98562491501292704</v>
      </c>
      <c r="I37" s="21" t="s">
        <v>650</v>
      </c>
      <c r="J37" s="13" t="s">
        <v>662</v>
      </c>
      <c r="K37" s="168" t="s">
        <v>633</v>
      </c>
      <c r="AA37">
        <v>1</v>
      </c>
      <c r="AB37">
        <v>1</v>
      </c>
      <c r="AC37">
        <v>1</v>
      </c>
    </row>
    <row r="38" spans="1:33">
      <c r="A38" s="170">
        <v>44273</v>
      </c>
      <c r="B38" s="168" t="s">
        <v>636</v>
      </c>
      <c r="C38" s="168" t="s">
        <v>668</v>
      </c>
      <c r="D38" s="168" t="s">
        <v>642</v>
      </c>
      <c r="E38" s="168">
        <v>23923330</v>
      </c>
      <c r="F38" s="168">
        <v>21748481</v>
      </c>
      <c r="G38" s="168">
        <v>22880000</v>
      </c>
      <c r="H38" s="173">
        <f t="shared" si="1"/>
        <v>0.9563885964035943</v>
      </c>
      <c r="I38" s="21" t="s">
        <v>650</v>
      </c>
      <c r="J38" s="13" t="s">
        <v>662</v>
      </c>
      <c r="K38" s="168" t="s">
        <v>644</v>
      </c>
      <c r="AA38">
        <v>1</v>
      </c>
      <c r="AB38">
        <v>1</v>
      </c>
      <c r="AC38">
        <v>1</v>
      </c>
    </row>
    <row r="39" spans="1:33">
      <c r="A39" s="170">
        <v>44243</v>
      </c>
      <c r="B39" s="168" t="s">
        <v>636</v>
      </c>
      <c r="C39" s="168" t="s">
        <v>668</v>
      </c>
      <c r="D39" s="168" t="s">
        <v>642</v>
      </c>
      <c r="E39" s="168">
        <v>24919430</v>
      </c>
      <c r="F39" s="168">
        <v>22654027</v>
      </c>
      <c r="G39" s="168">
        <v>24460000</v>
      </c>
      <c r="H39" s="173">
        <f t="shared" si="1"/>
        <v>0.9815633824690212</v>
      </c>
      <c r="I39" s="21" t="s">
        <v>650</v>
      </c>
      <c r="J39" s="13" t="s">
        <v>662</v>
      </c>
      <c r="K39" s="168" t="s">
        <v>633</v>
      </c>
      <c r="AA39">
        <v>1</v>
      </c>
      <c r="AB39">
        <v>1</v>
      </c>
      <c r="AC39">
        <v>1</v>
      </c>
    </row>
    <row r="40" spans="1:33">
      <c r="A40" s="170">
        <v>44516</v>
      </c>
      <c r="B40" s="168" t="s">
        <v>638</v>
      </c>
      <c r="C40" s="168" t="s">
        <v>668</v>
      </c>
      <c r="D40" s="168" t="s">
        <v>642</v>
      </c>
      <c r="E40" s="168">
        <v>28957890</v>
      </c>
      <c r="F40" s="168">
        <v>26325354</v>
      </c>
      <c r="G40" s="168">
        <v>28020000</v>
      </c>
      <c r="H40" s="173">
        <f t="shared" si="1"/>
        <v>0.96761193581438432</v>
      </c>
      <c r="I40" s="21" t="s">
        <v>650</v>
      </c>
      <c r="J40" s="13" t="s">
        <v>662</v>
      </c>
      <c r="K40" s="168" t="s">
        <v>644</v>
      </c>
      <c r="AA40">
        <v>1</v>
      </c>
      <c r="AB40">
        <v>1</v>
      </c>
      <c r="AC40">
        <v>1</v>
      </c>
    </row>
    <row r="41" spans="1:33">
      <c r="A41" s="170">
        <v>44487</v>
      </c>
      <c r="B41" s="168" t="s">
        <v>638</v>
      </c>
      <c r="C41" s="168" t="s">
        <v>668</v>
      </c>
      <c r="D41" s="168" t="s">
        <v>642</v>
      </c>
      <c r="E41" s="168">
        <v>25130940</v>
      </c>
      <c r="F41" s="168">
        <v>22846309</v>
      </c>
      <c r="G41" s="168">
        <v>25070000</v>
      </c>
      <c r="H41" s="173">
        <f t="shared" si="1"/>
        <v>0.99757510065282073</v>
      </c>
      <c r="I41" s="21" t="s">
        <v>650</v>
      </c>
      <c r="J41" s="13" t="s">
        <v>662</v>
      </c>
      <c r="K41" s="168" t="s">
        <v>633</v>
      </c>
      <c r="AA41">
        <v>1</v>
      </c>
      <c r="AB41">
        <v>1</v>
      </c>
      <c r="AC41">
        <v>1</v>
      </c>
    </row>
    <row r="42" spans="1:33">
      <c r="A42" s="170">
        <v>44453</v>
      </c>
      <c r="B42" s="168" t="s">
        <v>638</v>
      </c>
      <c r="C42" s="168" t="s">
        <v>668</v>
      </c>
      <c r="D42" s="168" t="s">
        <v>642</v>
      </c>
      <c r="E42" s="168">
        <v>22809770</v>
      </c>
      <c r="F42" s="168">
        <v>20736154</v>
      </c>
      <c r="G42" s="168">
        <v>22510000</v>
      </c>
      <c r="H42" s="173">
        <f t="shared" si="1"/>
        <v>0.98685782451993154</v>
      </c>
      <c r="I42" s="21" t="s">
        <v>650</v>
      </c>
      <c r="J42" s="13" t="s">
        <v>662</v>
      </c>
      <c r="K42" s="168" t="s">
        <v>633</v>
      </c>
      <c r="AA42">
        <v>1</v>
      </c>
      <c r="AB42">
        <v>1</v>
      </c>
      <c r="AC42">
        <v>1</v>
      </c>
    </row>
    <row r="43" spans="1:33">
      <c r="A43" s="170">
        <v>44516</v>
      </c>
      <c r="B43" s="168" t="s">
        <v>640</v>
      </c>
      <c r="C43" s="168" t="s">
        <v>669</v>
      </c>
      <c r="D43" s="168" t="s">
        <v>642</v>
      </c>
      <c r="E43" s="168">
        <v>3522500</v>
      </c>
      <c r="F43" s="168">
        <v>3202272</v>
      </c>
      <c r="G43" s="168">
        <v>3400000</v>
      </c>
      <c r="H43" s="173">
        <f t="shared" si="1"/>
        <v>0.96522356281050392</v>
      </c>
      <c r="I43" s="21" t="s">
        <v>650</v>
      </c>
      <c r="J43" s="13" t="s">
        <v>663</v>
      </c>
      <c r="K43" s="168" t="s">
        <v>653</v>
      </c>
      <c r="AG43">
        <v>1</v>
      </c>
    </row>
    <row r="44" spans="1:33">
      <c r="A44" s="170">
        <v>44516</v>
      </c>
      <c r="B44" s="168" t="s">
        <v>640</v>
      </c>
      <c r="C44" s="168" t="s">
        <v>669</v>
      </c>
      <c r="D44" s="168" t="s">
        <v>642</v>
      </c>
      <c r="E44" s="168">
        <v>25419040</v>
      </c>
      <c r="F44" s="168">
        <v>23108218</v>
      </c>
      <c r="G44" s="168">
        <v>23150000</v>
      </c>
      <c r="H44" s="173">
        <f t="shared" si="1"/>
        <v>0.91073463041877267</v>
      </c>
      <c r="I44" s="21" t="s">
        <v>650</v>
      </c>
      <c r="J44" s="13" t="s">
        <v>662</v>
      </c>
      <c r="K44" s="168" t="s">
        <v>654</v>
      </c>
      <c r="AG44">
        <v>1</v>
      </c>
    </row>
    <row r="45" spans="1:33">
      <c r="A45" s="170">
        <v>44484</v>
      </c>
      <c r="B45" s="168" t="s">
        <v>640</v>
      </c>
      <c r="C45" s="168" t="s">
        <v>669</v>
      </c>
      <c r="D45" s="168" t="s">
        <v>642</v>
      </c>
      <c r="E45" s="168">
        <v>6118200</v>
      </c>
      <c r="F45" s="168">
        <v>5562000</v>
      </c>
      <c r="G45" s="168">
        <v>5904000</v>
      </c>
      <c r="H45" s="173">
        <f t="shared" si="1"/>
        <v>0.9649897028537805</v>
      </c>
      <c r="I45" s="21" t="s">
        <v>650</v>
      </c>
      <c r="J45" s="13" t="s">
        <v>663</v>
      </c>
      <c r="K45" s="168" t="s">
        <v>653</v>
      </c>
      <c r="AG45">
        <v>1</v>
      </c>
    </row>
    <row r="46" spans="1:33">
      <c r="A46" s="170">
        <v>44484</v>
      </c>
      <c r="B46" s="168" t="s">
        <v>640</v>
      </c>
      <c r="C46" s="168" t="s">
        <v>669</v>
      </c>
      <c r="D46" s="168" t="s">
        <v>642</v>
      </c>
      <c r="E46" s="168">
        <v>25111550</v>
      </c>
      <c r="F46" s="168">
        <v>22828681</v>
      </c>
      <c r="G46" s="168">
        <v>23100000</v>
      </c>
      <c r="H46" s="173">
        <f t="shared" si="1"/>
        <v>0.91989542660648183</v>
      </c>
      <c r="I46" s="21" t="s">
        <v>650</v>
      </c>
      <c r="J46" s="13" t="s">
        <v>662</v>
      </c>
      <c r="K46" s="168" t="s">
        <v>644</v>
      </c>
      <c r="AG46">
        <v>1</v>
      </c>
    </row>
    <row r="47" spans="1:33">
      <c r="A47" s="170">
        <v>44453</v>
      </c>
      <c r="B47" s="168" t="s">
        <v>640</v>
      </c>
      <c r="C47" s="168" t="s">
        <v>669</v>
      </c>
      <c r="D47" s="168" t="s">
        <v>642</v>
      </c>
      <c r="E47" s="168">
        <v>4185780</v>
      </c>
      <c r="F47" s="168">
        <v>3805254</v>
      </c>
      <c r="G47" s="168">
        <v>4060000</v>
      </c>
      <c r="H47" s="173">
        <f t="shared" si="1"/>
        <v>0.96995064241312257</v>
      </c>
      <c r="I47" s="21" t="s">
        <v>650</v>
      </c>
      <c r="J47" s="13" t="s">
        <v>663</v>
      </c>
      <c r="K47" s="168" t="s">
        <v>653</v>
      </c>
      <c r="AG47">
        <v>1</v>
      </c>
    </row>
    <row r="48" spans="1:33">
      <c r="A48" s="170">
        <v>44453</v>
      </c>
      <c r="B48" s="168" t="s">
        <v>640</v>
      </c>
      <c r="C48" s="168" t="s">
        <v>669</v>
      </c>
      <c r="D48" s="168" t="s">
        <v>642</v>
      </c>
      <c r="E48" s="168">
        <v>28351650</v>
      </c>
      <c r="F48" s="168">
        <v>25774227</v>
      </c>
      <c r="G48" s="168">
        <v>25900000</v>
      </c>
      <c r="H48" s="173">
        <f t="shared" si="1"/>
        <v>0.91352707867090632</v>
      </c>
      <c r="I48" s="21" t="s">
        <v>650</v>
      </c>
      <c r="J48" s="13" t="s">
        <v>662</v>
      </c>
      <c r="K48" s="168" t="s">
        <v>644</v>
      </c>
      <c r="AG48">
        <v>1</v>
      </c>
    </row>
    <row r="49" spans="1:33">
      <c r="A49" s="170">
        <v>44425</v>
      </c>
      <c r="B49" s="168" t="s">
        <v>640</v>
      </c>
      <c r="C49" s="168" t="s">
        <v>669</v>
      </c>
      <c r="D49" s="168" t="s">
        <v>642</v>
      </c>
      <c r="E49" s="168">
        <v>2643700</v>
      </c>
      <c r="F49" s="168">
        <v>2403363</v>
      </c>
      <c r="G49" s="168">
        <v>2564400</v>
      </c>
      <c r="H49" s="173">
        <f t="shared" si="1"/>
        <v>0.97000416083519314</v>
      </c>
      <c r="I49" s="21" t="s">
        <v>650</v>
      </c>
      <c r="J49" s="13" t="s">
        <v>663</v>
      </c>
      <c r="K49" s="168" t="s">
        <v>653</v>
      </c>
      <c r="AG49">
        <v>1</v>
      </c>
    </row>
    <row r="50" spans="1:33">
      <c r="A50" s="170">
        <v>44425</v>
      </c>
      <c r="B50" s="168" t="s">
        <v>640</v>
      </c>
      <c r="C50" s="168" t="s">
        <v>669</v>
      </c>
      <c r="D50" s="168" t="s">
        <v>642</v>
      </c>
      <c r="E50" s="168">
        <v>29026800</v>
      </c>
      <c r="F50" s="168">
        <v>26388000</v>
      </c>
      <c r="G50" s="168">
        <v>27200000</v>
      </c>
      <c r="H50" s="173">
        <f t="shared" si="1"/>
        <v>0.9370650571196274</v>
      </c>
      <c r="I50" s="21" t="s">
        <v>650</v>
      </c>
      <c r="J50" s="13" t="s">
        <v>662</v>
      </c>
      <c r="K50" s="168" t="s">
        <v>647</v>
      </c>
      <c r="AG50">
        <v>1</v>
      </c>
    </row>
    <row r="51" spans="1:33">
      <c r="A51" s="170">
        <v>44362</v>
      </c>
      <c r="B51" s="168" t="s">
        <v>640</v>
      </c>
      <c r="C51" s="168" t="s">
        <v>669</v>
      </c>
      <c r="D51" s="168" t="s">
        <v>642</v>
      </c>
      <c r="E51" s="168">
        <v>5503000</v>
      </c>
      <c r="F51" s="168">
        <v>5002727</v>
      </c>
      <c r="G51" s="168">
        <v>5334500</v>
      </c>
      <c r="H51" s="173">
        <f t="shared" si="1"/>
        <v>0.96938033799745593</v>
      </c>
      <c r="I51" s="21" t="s">
        <v>650</v>
      </c>
      <c r="J51" s="13" t="s">
        <v>663</v>
      </c>
      <c r="K51" s="168" t="s">
        <v>655</v>
      </c>
      <c r="AG51">
        <v>1</v>
      </c>
    </row>
    <row r="52" spans="1:33">
      <c r="A52" s="170">
        <v>44362</v>
      </c>
      <c r="B52" s="168" t="s">
        <v>640</v>
      </c>
      <c r="C52" s="168" t="s">
        <v>669</v>
      </c>
      <c r="D52" s="168" t="s">
        <v>642</v>
      </c>
      <c r="E52" s="168">
        <v>34784230</v>
      </c>
      <c r="F52" s="168">
        <v>31622027</v>
      </c>
      <c r="G52" s="168">
        <v>33090000</v>
      </c>
      <c r="H52" s="173">
        <f t="shared" si="1"/>
        <v>0.95129315784767987</v>
      </c>
      <c r="I52" s="21" t="s">
        <v>650</v>
      </c>
      <c r="J52" s="13" t="s">
        <v>662</v>
      </c>
      <c r="K52" s="168" t="s">
        <v>633</v>
      </c>
      <c r="AG52">
        <v>1</v>
      </c>
    </row>
    <row r="53" spans="1:33">
      <c r="A53" s="170">
        <v>44333</v>
      </c>
      <c r="B53" s="168" t="s">
        <v>640</v>
      </c>
      <c r="C53" s="168" t="s">
        <v>669</v>
      </c>
      <c r="D53" s="168" t="s">
        <v>642</v>
      </c>
      <c r="E53" s="168">
        <v>34069620</v>
      </c>
      <c r="F53" s="168">
        <v>30972381</v>
      </c>
      <c r="G53" s="168">
        <v>32000000</v>
      </c>
      <c r="H53" s="173">
        <f t="shared" si="1"/>
        <v>0.93925321151219177</v>
      </c>
      <c r="I53" s="21" t="s">
        <v>650</v>
      </c>
      <c r="J53" s="13" t="s">
        <v>662</v>
      </c>
      <c r="K53" s="168" t="s">
        <v>644</v>
      </c>
      <c r="AG53">
        <v>1</v>
      </c>
    </row>
    <row r="54" spans="1:33">
      <c r="A54" s="170">
        <v>44333</v>
      </c>
      <c r="B54" s="168" t="s">
        <v>640</v>
      </c>
      <c r="C54" s="168" t="s">
        <v>669</v>
      </c>
      <c r="D54" s="168" t="s">
        <v>642</v>
      </c>
      <c r="E54" s="168">
        <v>5116800</v>
      </c>
      <c r="F54" s="168">
        <v>4651636</v>
      </c>
      <c r="G54" s="168">
        <v>4940000</v>
      </c>
      <c r="H54" s="173">
        <f t="shared" si="1"/>
        <v>0.96544715447154472</v>
      </c>
      <c r="I54" s="21" t="s">
        <v>650</v>
      </c>
      <c r="J54" s="13" t="s">
        <v>663</v>
      </c>
      <c r="K54" s="168" t="s">
        <v>653</v>
      </c>
      <c r="AG54">
        <v>1</v>
      </c>
    </row>
    <row r="55" spans="1:33">
      <c r="A55" s="170">
        <v>44305</v>
      </c>
      <c r="B55" s="168" t="s">
        <v>640</v>
      </c>
      <c r="C55" s="168" t="s">
        <v>669</v>
      </c>
      <c r="D55" s="168" t="s">
        <v>642</v>
      </c>
      <c r="E55" s="168">
        <v>29284930</v>
      </c>
      <c r="F55" s="168">
        <v>26622663</v>
      </c>
      <c r="G55" s="168">
        <v>27680000</v>
      </c>
      <c r="H55" s="173">
        <f t="shared" si="1"/>
        <v>0.94519604451846051</v>
      </c>
      <c r="I55" s="21" t="s">
        <v>650</v>
      </c>
      <c r="J55" s="13" t="s">
        <v>662</v>
      </c>
      <c r="K55" s="168" t="s">
        <v>647</v>
      </c>
      <c r="AG55">
        <v>1</v>
      </c>
    </row>
    <row r="56" spans="1:33">
      <c r="A56" s="170">
        <v>44305</v>
      </c>
      <c r="B56" s="168" t="s">
        <v>640</v>
      </c>
      <c r="C56" s="168" t="s">
        <v>669</v>
      </c>
      <c r="D56" s="168" t="s">
        <v>642</v>
      </c>
      <c r="E56" s="168">
        <v>4047500</v>
      </c>
      <c r="F56" s="168">
        <v>3679545</v>
      </c>
      <c r="G56" s="168">
        <v>3906000</v>
      </c>
      <c r="H56" s="173">
        <f t="shared" si="1"/>
        <v>0.96504014823965412</v>
      </c>
      <c r="I56" s="21" t="s">
        <v>650</v>
      </c>
      <c r="J56" s="13" t="s">
        <v>663</v>
      </c>
      <c r="K56" s="168" t="s">
        <v>653</v>
      </c>
      <c r="AG56">
        <v>1</v>
      </c>
    </row>
    <row r="57" spans="1:33">
      <c r="A57" s="170">
        <v>44270</v>
      </c>
      <c r="B57" s="168" t="s">
        <v>640</v>
      </c>
      <c r="C57" s="168" t="s">
        <v>669</v>
      </c>
      <c r="D57" s="168" t="s">
        <v>642</v>
      </c>
      <c r="E57" s="168">
        <v>4492500</v>
      </c>
      <c r="F57" s="168">
        <v>4084090</v>
      </c>
      <c r="G57" s="168">
        <v>4372000</v>
      </c>
      <c r="H57" s="173">
        <f t="shared" si="1"/>
        <v>0.97317751808569841</v>
      </c>
      <c r="I57" s="21" t="s">
        <v>650</v>
      </c>
      <c r="J57" s="13" t="s">
        <v>663</v>
      </c>
      <c r="K57" s="168" t="s">
        <v>655</v>
      </c>
      <c r="AG57">
        <v>1</v>
      </c>
    </row>
    <row r="58" spans="1:33">
      <c r="A58" s="170">
        <v>44270</v>
      </c>
      <c r="B58" s="168" t="s">
        <v>640</v>
      </c>
      <c r="C58" s="168" t="s">
        <v>669</v>
      </c>
      <c r="D58" s="168" t="s">
        <v>642</v>
      </c>
      <c r="E58" s="168">
        <v>33916740</v>
      </c>
      <c r="F58" s="168">
        <v>30833400</v>
      </c>
      <c r="G58" s="168">
        <v>32670000</v>
      </c>
      <c r="H58" s="173">
        <f t="shared" si="1"/>
        <v>0.96324116055965281</v>
      </c>
      <c r="I58" s="21" t="s">
        <v>650</v>
      </c>
      <c r="J58" s="13" t="s">
        <v>662</v>
      </c>
      <c r="K58" s="168" t="s">
        <v>644</v>
      </c>
      <c r="AG58">
        <v>1</v>
      </c>
    </row>
    <row r="59" spans="1:33">
      <c r="A59" s="170">
        <v>44242</v>
      </c>
      <c r="B59" s="168" t="s">
        <v>640</v>
      </c>
      <c r="C59" s="168" t="s">
        <v>669</v>
      </c>
      <c r="D59" s="168" t="s">
        <v>642</v>
      </c>
      <c r="E59" s="168">
        <v>4124500</v>
      </c>
      <c r="F59" s="168">
        <v>3749545</v>
      </c>
      <c r="G59" s="168">
        <v>4024900</v>
      </c>
      <c r="H59" s="173">
        <f t="shared" si="1"/>
        <v>0.97585161837798517</v>
      </c>
      <c r="I59" s="21" t="s">
        <v>650</v>
      </c>
      <c r="J59" s="13" t="s">
        <v>663</v>
      </c>
      <c r="K59" s="168" t="s">
        <v>655</v>
      </c>
      <c r="AG59">
        <v>1</v>
      </c>
    </row>
    <row r="60" spans="1:33">
      <c r="A60" s="170">
        <v>44242</v>
      </c>
      <c r="B60" s="168" t="s">
        <v>640</v>
      </c>
      <c r="C60" s="168" t="s">
        <v>669</v>
      </c>
      <c r="D60" s="168" t="s">
        <v>642</v>
      </c>
      <c r="E60" s="168">
        <v>29519940</v>
      </c>
      <c r="F60" s="168">
        <v>26836309</v>
      </c>
      <c r="G60" s="168">
        <v>27800000</v>
      </c>
      <c r="H60" s="173">
        <f t="shared" si="1"/>
        <v>0.94173633144240809</v>
      </c>
      <c r="I60" s="21" t="s">
        <v>650</v>
      </c>
      <c r="J60" s="13" t="s">
        <v>662</v>
      </c>
      <c r="K60" s="168" t="s">
        <v>644</v>
      </c>
      <c r="AG60">
        <v>1</v>
      </c>
    </row>
    <row r="61" spans="1:33">
      <c r="A61" s="170">
        <v>44181</v>
      </c>
      <c r="B61" s="168" t="s">
        <v>656</v>
      </c>
      <c r="C61" s="168" t="s">
        <v>670</v>
      </c>
      <c r="D61" s="168" t="s">
        <v>642</v>
      </c>
      <c r="E61" s="168">
        <v>5283580</v>
      </c>
      <c r="F61" s="168">
        <v>4803254</v>
      </c>
      <c r="G61" s="168">
        <v>5260000</v>
      </c>
      <c r="H61" s="173">
        <f t="shared" si="1"/>
        <v>0.99553711687908575</v>
      </c>
      <c r="I61" s="21" t="s">
        <v>650</v>
      </c>
      <c r="J61" s="13" t="s">
        <v>662</v>
      </c>
      <c r="K61" s="168" t="s">
        <v>657</v>
      </c>
      <c r="AD61">
        <v>1</v>
      </c>
      <c r="AF61">
        <v>1</v>
      </c>
    </row>
    <row r="62" spans="1:33">
      <c r="A62" s="170">
        <v>44152</v>
      </c>
      <c r="B62" s="168" t="s">
        <v>656</v>
      </c>
      <c r="C62" s="168" t="s">
        <v>670</v>
      </c>
      <c r="D62" s="168" t="s">
        <v>642</v>
      </c>
      <c r="E62" s="168">
        <v>50305200</v>
      </c>
      <c r="F62" s="168">
        <v>45732000</v>
      </c>
      <c r="G62" s="168">
        <v>47580000</v>
      </c>
      <c r="H62" s="173">
        <f t="shared" si="1"/>
        <v>0.94582667398201381</v>
      </c>
      <c r="I62" s="21" t="s">
        <v>650</v>
      </c>
      <c r="J62" s="13" t="s">
        <v>662</v>
      </c>
      <c r="K62" s="168" t="s">
        <v>657</v>
      </c>
      <c r="AD62">
        <v>1</v>
      </c>
      <c r="AE62">
        <v>1</v>
      </c>
      <c r="AF62">
        <v>1</v>
      </c>
    </row>
    <row r="63" spans="1:33">
      <c r="A63" s="170">
        <v>44123</v>
      </c>
      <c r="B63" s="168" t="s">
        <v>656</v>
      </c>
      <c r="C63" s="168" t="s">
        <v>670</v>
      </c>
      <c r="D63" s="168" t="s">
        <v>642</v>
      </c>
      <c r="E63" s="168">
        <v>47175170</v>
      </c>
      <c r="F63" s="168">
        <v>42886518</v>
      </c>
      <c r="G63" s="168">
        <v>46370000</v>
      </c>
      <c r="H63" s="173">
        <f t="shared" si="1"/>
        <v>0.98293233495501975</v>
      </c>
      <c r="I63" s="21" t="s">
        <v>650</v>
      </c>
      <c r="J63" s="13" t="s">
        <v>662</v>
      </c>
      <c r="K63" s="168" t="s">
        <v>657</v>
      </c>
      <c r="AD63">
        <v>1</v>
      </c>
      <c r="AE63">
        <v>1</v>
      </c>
      <c r="AF63">
        <v>1</v>
      </c>
    </row>
    <row r="64" spans="1:33">
      <c r="A64" s="170">
        <v>44092</v>
      </c>
      <c r="B64" s="168" t="s">
        <v>656</v>
      </c>
      <c r="C64" s="168" t="s">
        <v>670</v>
      </c>
      <c r="D64" s="168" t="s">
        <v>642</v>
      </c>
      <c r="E64" s="168">
        <v>22767280</v>
      </c>
      <c r="F64" s="168">
        <v>20697527</v>
      </c>
      <c r="G64" s="168">
        <v>22380000</v>
      </c>
      <c r="H64" s="173">
        <f t="shared" si="1"/>
        <v>0.98298962370559861</v>
      </c>
      <c r="I64" s="21" t="s">
        <v>650</v>
      </c>
      <c r="J64" s="13" t="s">
        <v>662</v>
      </c>
      <c r="K64" s="168" t="s">
        <v>657</v>
      </c>
      <c r="AD64">
        <v>1</v>
      </c>
      <c r="AE64">
        <v>1</v>
      </c>
      <c r="AF64">
        <v>1</v>
      </c>
    </row>
    <row r="65" spans="1:32">
      <c r="A65" s="170">
        <v>44061</v>
      </c>
      <c r="B65" s="168" t="s">
        <v>656</v>
      </c>
      <c r="C65" s="168" t="s">
        <v>670</v>
      </c>
      <c r="D65" s="168" t="s">
        <v>642</v>
      </c>
      <c r="E65" s="168">
        <v>31879755</v>
      </c>
      <c r="F65" s="168">
        <v>28981595</v>
      </c>
      <c r="G65" s="168">
        <v>31490000</v>
      </c>
      <c r="H65" s="173">
        <f t="shared" si="1"/>
        <v>0.98777421595617654</v>
      </c>
      <c r="I65" s="21" t="s">
        <v>650</v>
      </c>
      <c r="J65" s="13" t="s">
        <v>662</v>
      </c>
      <c r="K65" s="168" t="s">
        <v>657</v>
      </c>
      <c r="AD65">
        <v>1</v>
      </c>
      <c r="AE65">
        <v>1</v>
      </c>
      <c r="AF65">
        <v>1</v>
      </c>
    </row>
    <row r="66" spans="1:32">
      <c r="A66" s="170"/>
      <c r="B66" s="168"/>
      <c r="C66" s="168"/>
      <c r="D66" s="168"/>
      <c r="E66" s="168"/>
      <c r="F66" s="168"/>
      <c r="G66" s="168"/>
      <c r="I66" s="21"/>
      <c r="J66" s="13"/>
      <c r="K66" s="168"/>
    </row>
    <row r="67" spans="1:32">
      <c r="A67" s="170"/>
      <c r="B67" s="168"/>
      <c r="C67" s="168"/>
      <c r="D67" s="168"/>
      <c r="E67" s="168"/>
      <c r="F67" s="168"/>
      <c r="G67" s="168"/>
      <c r="I67" s="21"/>
      <c r="K67" s="168"/>
    </row>
    <row r="68" spans="1:32">
      <c r="A68" s="170"/>
      <c r="B68" s="168"/>
      <c r="C68" s="168"/>
      <c r="D68" s="168"/>
      <c r="J68" s="13"/>
      <c r="K68" s="168"/>
    </row>
    <row r="69" spans="1:32">
      <c r="A69" s="170"/>
    </row>
    <row r="70" spans="1:32">
      <c r="A70" s="170"/>
    </row>
    <row r="71" spans="1:32">
      <c r="A71" s="170"/>
    </row>
    <row r="72" spans="1:32">
      <c r="A72" s="170"/>
    </row>
    <row r="73" spans="1:32">
      <c r="A73" s="170"/>
    </row>
    <row r="74" spans="1:32">
      <c r="A74" s="170"/>
    </row>
    <row r="75" spans="1:32">
      <c r="A75" s="170"/>
    </row>
    <row r="76" spans="1:32">
      <c r="A76" s="170"/>
    </row>
    <row r="77" spans="1:32">
      <c r="A77" s="170"/>
    </row>
    <row r="78" spans="1:32">
      <c r="A78" s="170"/>
    </row>
    <row r="79" spans="1:32">
      <c r="A79" s="170"/>
    </row>
    <row r="80" spans="1:32">
      <c r="A80" s="170"/>
    </row>
    <row r="81" spans="1:1">
      <c r="A81" s="170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A9A77-2B2D-4BDD-BB78-536F89764094}">
  <dimension ref="B12"/>
  <sheetViews>
    <sheetView workbookViewId="0">
      <selection activeCell="B12" sqref="B12"/>
    </sheetView>
  </sheetViews>
  <sheetFormatPr defaultRowHeight="16.5"/>
  <sheetData>
    <row r="12" spans="2:2">
      <c r="B12" t="s">
        <v>904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0A7D-594C-4E5A-8880-9BEA6592A7CA}">
  <dimension ref="A1"/>
  <sheetViews>
    <sheetView workbookViewId="0">
      <selection activeCell="L18" sqref="L18"/>
    </sheetView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구매요청</vt:lpstr>
      <vt:lpstr>품목별</vt:lpstr>
      <vt:lpstr>학교별</vt:lpstr>
      <vt:lpstr>학교불만</vt:lpstr>
      <vt:lpstr>상품자료</vt:lpstr>
      <vt:lpstr>캠핑꾸러미</vt:lpstr>
      <vt:lpstr>보고서</vt:lpstr>
      <vt:lpstr>Sheet1</vt:lpstr>
      <vt:lpstr>Sheet3</vt:lpstr>
      <vt:lpstr>상품자료!Print_Area</vt:lpstr>
      <vt:lpstr>품목별!Print_Area</vt:lpstr>
      <vt:lpstr>학교별!Print_Area</vt:lpstr>
      <vt:lpstr>품목단위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ADMIN</cp:lastModifiedBy>
  <cp:lastPrinted>2022-04-08T07:38:42Z</cp:lastPrinted>
  <dcterms:created xsi:type="dcterms:W3CDTF">2019-01-07T14:03:16Z</dcterms:created>
  <dcterms:modified xsi:type="dcterms:W3CDTF">2022-04-12T03:23:34Z</dcterms:modified>
</cp:coreProperties>
</file>